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njižnica\Desktop\Financijski planovi i  izvješća\"/>
    </mc:Choice>
  </mc:AlternateContent>
  <xr:revisionPtr revIDLastSave="0" documentId="13_ncr:1_{A27BEE4D-F986-4674-A4FE-B78EEF4B8541}" xr6:coauthVersionLast="47" xr6:coauthVersionMax="47" xr10:uidLastSave="{00000000-0000-0000-0000-000000000000}"/>
  <bookViews>
    <workbookView xWindow="-120" yWindow="-120" windowWidth="29040" windowHeight="15720" tabRatio="821" firstSheet="1" activeTab="8" xr2:uid="{00000000-000D-0000-FFFF-FFFF00000000}"/>
  </bookViews>
  <sheets>
    <sheet name="SAŽETAK" sheetId="1" r:id="rId1"/>
    <sheet name=" Račun prihoda i rashoda" sheetId="3" r:id="rId2"/>
    <sheet name="Prihodi i rashodi po izvorima" sheetId="11" r:id="rId3"/>
    <sheet name="Rashodi prema funkcijskoj kl" sheetId="5" r:id="rId4"/>
    <sheet name="Račun financiranja" sheetId="6" r:id="rId5"/>
    <sheet name="Račun financiranja po izvorima" sheetId="12" r:id="rId6"/>
    <sheet name="POSEBNI DIO " sheetId="10" r:id="rId7"/>
    <sheet name="Prihodi-POMOĆNA" sheetId="9" r:id="rId8"/>
    <sheet name="Rashodi-POMOĆNA" sheetId="8" r:id="rId9"/>
  </sheets>
  <definedNames>
    <definedName name="Excel_BuiltIn_Print_Titles_5_1">'Rashodi-POMOĆNA'!$A$5:$HC$5</definedName>
    <definedName name="_xlnm.Print_Titles" localSheetId="1">' Račun prihoda i rashoda'!$30:$30</definedName>
    <definedName name="_xlnm.Print_Titles" localSheetId="6">'POSEBNI DIO '!$5:$5</definedName>
    <definedName name="_xlnm.Print_Titles" localSheetId="8">'Rashodi-POMOĆNA'!$4:$5</definedName>
    <definedName name="_xlnm.Print_Area" localSheetId="6">'POSEBNI DIO '!$A$1:$I$91</definedName>
    <definedName name="_xlnm.Print_Area" localSheetId="7">'Prihodi-POMOĆNA'!$A$7:$Q$31</definedName>
    <definedName name="_xlnm.Print_Area" localSheetId="8">'Rashodi-POMOĆNA'!$A$1:$S$111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1" l="1"/>
  <c r="F42" i="11"/>
  <c r="E42" i="11"/>
  <c r="D42" i="11"/>
  <c r="I42" i="3"/>
  <c r="H42" i="3"/>
  <c r="H37" i="3"/>
  <c r="I37" i="3" s="1"/>
  <c r="G17" i="3"/>
  <c r="G85" i="10"/>
  <c r="H85" i="10"/>
  <c r="F86" i="10"/>
  <c r="F85" i="10" s="1"/>
  <c r="G86" i="10"/>
  <c r="H86" i="10"/>
  <c r="I86" i="10"/>
  <c r="I85" i="10" s="1"/>
  <c r="F82" i="10"/>
  <c r="F81" i="10" s="1"/>
  <c r="G82" i="10"/>
  <c r="G81" i="10" s="1"/>
  <c r="H82" i="10"/>
  <c r="H81" i="10" s="1"/>
  <c r="I82" i="10"/>
  <c r="I81" i="10" s="1"/>
  <c r="D79" i="10"/>
  <c r="E40" i="10"/>
  <c r="E39" i="10" s="1"/>
  <c r="E38" i="10" s="1"/>
  <c r="D39" i="10"/>
  <c r="D40" i="10"/>
  <c r="E60" i="10"/>
  <c r="D61" i="10"/>
  <c r="E57" i="10"/>
  <c r="D14" i="11"/>
  <c r="E32" i="3"/>
  <c r="D34" i="3"/>
  <c r="E19" i="3"/>
  <c r="F20" i="3"/>
  <c r="D33" i="11" s="1"/>
  <c r="E56" i="10" l="1"/>
  <c r="F80" i="10"/>
  <c r="F16" i="10" s="1"/>
  <c r="I80" i="10"/>
  <c r="I16" i="10" s="1"/>
  <c r="H80" i="10"/>
  <c r="H16" i="10" s="1"/>
  <c r="G80" i="10"/>
  <c r="G16" i="10" s="1"/>
  <c r="E86" i="10" l="1"/>
  <c r="E85" i="10" s="1"/>
  <c r="D86" i="10"/>
  <c r="D85" i="10"/>
  <c r="A86" i="10"/>
  <c r="A85" i="10"/>
  <c r="E82" i="10"/>
  <c r="E81" i="10" s="1"/>
  <c r="E80" i="10" s="1"/>
  <c r="E16" i="10" s="1"/>
  <c r="D84" i="10"/>
  <c r="A84" i="10"/>
  <c r="C42" i="11" l="1"/>
  <c r="C23" i="11"/>
  <c r="E16" i="3"/>
  <c r="E46" i="3" l="1"/>
  <c r="E35" i="3"/>
  <c r="Q104" i="8" l="1"/>
  <c r="Q103" i="8"/>
  <c r="P80" i="8"/>
  <c r="N77" i="8"/>
  <c r="N70" i="8"/>
  <c r="N69" i="8"/>
  <c r="P68" i="8"/>
  <c r="N66" i="8"/>
  <c r="P64" i="8"/>
  <c r="Q64" i="8"/>
  <c r="S64" i="8"/>
  <c r="N64" i="8"/>
  <c r="N61" i="8"/>
  <c r="N58" i="8"/>
  <c r="N59" i="8"/>
  <c r="N57" i="8"/>
  <c r="P54" i="8"/>
  <c r="N55" i="8"/>
  <c r="N54" i="8"/>
  <c r="P52" i="8"/>
  <c r="N51" i="8"/>
  <c r="N50" i="8"/>
  <c r="Q47" i="8"/>
  <c r="Q37" i="8"/>
  <c r="P33" i="8"/>
  <c r="P31" i="8"/>
  <c r="Q29" i="8"/>
  <c r="N29" i="8"/>
  <c r="P26" i="8"/>
  <c r="P27" i="8"/>
  <c r="P25" i="8"/>
  <c r="N21" i="8"/>
  <c r="N18" i="8"/>
  <c r="N12" i="8"/>
  <c r="O22" i="9"/>
  <c r="M13" i="9"/>
  <c r="M14" i="9"/>
  <c r="M15" i="9"/>
  <c r="M16" i="9"/>
  <c r="M12" i="9"/>
  <c r="G12" i="3" s="1"/>
  <c r="J11" i="9"/>
  <c r="J10" i="9"/>
  <c r="P25" i="9"/>
  <c r="O25" i="9" l="1"/>
  <c r="F21" i="3"/>
  <c r="F19" i="3" s="1"/>
  <c r="D41" i="11"/>
  <c r="E41" i="11"/>
  <c r="F41" i="11"/>
  <c r="G41" i="11"/>
  <c r="C41" i="11"/>
  <c r="B42" i="11"/>
  <c r="A42" i="11"/>
  <c r="A38" i="11"/>
  <c r="A37" i="11"/>
  <c r="A35" i="11"/>
  <c r="D22" i="11"/>
  <c r="E22" i="11"/>
  <c r="F22" i="11"/>
  <c r="G22" i="11"/>
  <c r="C22" i="11"/>
  <c r="D28" i="11"/>
  <c r="E28" i="11"/>
  <c r="F28" i="11"/>
  <c r="G28" i="11"/>
  <c r="C28" i="11"/>
  <c r="F30" i="3"/>
  <c r="G30" i="3"/>
  <c r="H30" i="3"/>
  <c r="I30" i="3"/>
  <c r="E30" i="3"/>
  <c r="G33" i="1"/>
  <c r="H33" i="1"/>
  <c r="I33" i="1"/>
  <c r="J33" i="1"/>
  <c r="F33" i="1"/>
  <c r="G26" i="1"/>
  <c r="H26" i="1"/>
  <c r="I26" i="1"/>
  <c r="J26" i="1"/>
  <c r="F26" i="1"/>
  <c r="G18" i="1"/>
  <c r="H18" i="1"/>
  <c r="I18" i="1"/>
  <c r="J18" i="1"/>
  <c r="F18" i="1"/>
  <c r="A1" i="12" l="1"/>
  <c r="B45" i="11"/>
  <c r="E33" i="11"/>
  <c r="C37" i="11"/>
  <c r="C31" i="11"/>
  <c r="C40" i="11"/>
  <c r="C38" i="11"/>
  <c r="C35" i="11"/>
  <c r="C34" i="11" s="1"/>
  <c r="C33" i="11"/>
  <c r="D21" i="11" l="1"/>
  <c r="D20" i="11" s="1"/>
  <c r="C21" i="11"/>
  <c r="C20" i="11" s="1"/>
  <c r="C19" i="11"/>
  <c r="C18" i="11"/>
  <c r="C16" i="11"/>
  <c r="C15" i="11" s="1"/>
  <c r="C14" i="11"/>
  <c r="C13" i="11" s="1"/>
  <c r="C12" i="11"/>
  <c r="C11" i="11" s="1"/>
  <c r="B1" i="11"/>
  <c r="C39" i="11"/>
  <c r="C36" i="11"/>
  <c r="E32" i="11"/>
  <c r="C32" i="11"/>
  <c r="C30" i="11"/>
  <c r="D13" i="11"/>
  <c r="C17" i="11" l="1"/>
  <c r="C10" i="11" s="1"/>
  <c r="C29" i="11"/>
  <c r="J35" i="1"/>
  <c r="I35" i="1"/>
  <c r="H35" i="1"/>
  <c r="F35" i="1"/>
  <c r="G25" i="3" l="1"/>
  <c r="G16" i="3"/>
  <c r="G13" i="3"/>
  <c r="E19" i="11" s="1"/>
  <c r="E18" i="11"/>
  <c r="F25" i="3"/>
  <c r="F23" i="3"/>
  <c r="F17" i="3"/>
  <c r="F13" i="3"/>
  <c r="D19" i="11" s="1"/>
  <c r="D16" i="11" l="1"/>
  <c r="D15" i="11" s="1"/>
  <c r="F16" i="3"/>
  <c r="D12" i="11"/>
  <c r="D11" i="11" s="1"/>
  <c r="E17" i="11"/>
  <c r="E16" i="11"/>
  <c r="E15" i="11" s="1"/>
  <c r="I10" i="1"/>
  <c r="J10" i="1" s="1"/>
  <c r="C25" i="9"/>
  <c r="D25" i="9"/>
  <c r="E25" i="9"/>
  <c r="F25" i="9"/>
  <c r="G25" i="9"/>
  <c r="H25" i="9"/>
  <c r="I25" i="9"/>
  <c r="B25" i="9"/>
  <c r="G9" i="1" l="1"/>
  <c r="O32" i="8" l="1"/>
  <c r="P32" i="8"/>
  <c r="Q32" i="8"/>
  <c r="R32" i="8"/>
  <c r="S32" i="8"/>
  <c r="N32" i="8"/>
  <c r="H32" i="8"/>
  <c r="I32" i="8"/>
  <c r="J32" i="8"/>
  <c r="K32" i="8"/>
  <c r="L32" i="8"/>
  <c r="G32" i="8"/>
  <c r="M33" i="8"/>
  <c r="F33" i="8"/>
  <c r="M32" i="8" l="1"/>
  <c r="F32" i="8"/>
  <c r="A62" i="10" l="1"/>
  <c r="A83" i="10" s="1"/>
  <c r="E71" i="10"/>
  <c r="D72" i="10"/>
  <c r="A72" i="10"/>
  <c r="E74" i="10"/>
  <c r="E73" i="10" s="1"/>
  <c r="E44" i="10" l="1"/>
  <c r="O53" i="8" l="1"/>
  <c r="P53" i="8"/>
  <c r="Q53" i="8"/>
  <c r="R53" i="8"/>
  <c r="S53" i="8"/>
  <c r="N53" i="8"/>
  <c r="M54" i="8"/>
  <c r="M69" i="8"/>
  <c r="F58" i="8"/>
  <c r="O60" i="8"/>
  <c r="P60" i="8"/>
  <c r="Q60" i="8"/>
  <c r="R60" i="8"/>
  <c r="S60" i="8"/>
  <c r="N60" i="8"/>
  <c r="M61" i="8"/>
  <c r="O56" i="8"/>
  <c r="P56" i="8"/>
  <c r="Q56" i="8"/>
  <c r="R56" i="8"/>
  <c r="S56" i="8"/>
  <c r="N56" i="8"/>
  <c r="M58" i="8"/>
  <c r="M59" i="8"/>
  <c r="M57" i="8"/>
  <c r="H56" i="8"/>
  <c r="I56" i="8"/>
  <c r="J56" i="8"/>
  <c r="K56" i="8"/>
  <c r="L56" i="8"/>
  <c r="M51" i="8"/>
  <c r="O41" i="8"/>
  <c r="P41" i="8"/>
  <c r="Q41" i="8"/>
  <c r="R41" i="8"/>
  <c r="S41" i="8"/>
  <c r="N41" i="8"/>
  <c r="M43" i="8"/>
  <c r="M42" i="8"/>
  <c r="H41" i="8"/>
  <c r="I41" i="8"/>
  <c r="J41" i="8"/>
  <c r="K41" i="8"/>
  <c r="L41" i="8"/>
  <c r="F43" i="8" l="1"/>
  <c r="F57" i="8"/>
  <c r="F59" i="8"/>
  <c r="F42" i="8"/>
  <c r="F51" i="8"/>
  <c r="F61" i="8"/>
  <c r="F69" i="8"/>
  <c r="G56" i="8"/>
  <c r="M56" i="8"/>
  <c r="F54" i="8"/>
  <c r="G41" i="8"/>
  <c r="M41" i="8"/>
  <c r="F41" i="8" l="1"/>
  <c r="F56" i="8"/>
  <c r="N35" i="8"/>
  <c r="N72" i="8"/>
  <c r="N30" i="8"/>
  <c r="N28" i="8"/>
  <c r="N24" i="8"/>
  <c r="N23" i="8" l="1"/>
  <c r="E30" i="10"/>
  <c r="E51" i="10" l="1"/>
  <c r="E50" i="10" s="1"/>
  <c r="E24" i="10"/>
  <c r="E20" i="10"/>
  <c r="E65" i="10"/>
  <c r="E64" i="10" s="1"/>
  <c r="E55" i="10" s="1"/>
  <c r="D68" i="10"/>
  <c r="D67" i="10"/>
  <c r="D66" i="10"/>
  <c r="A68" i="10"/>
  <c r="A67" i="10"/>
  <c r="A66" i="10"/>
  <c r="A75" i="10" s="1"/>
  <c r="A87" i="10" s="1"/>
  <c r="D54" i="10"/>
  <c r="D53" i="10"/>
  <c r="A54" i="10"/>
  <c r="A53" i="10"/>
  <c r="A90" i="10"/>
  <c r="D52" i="10"/>
  <c r="D75" i="10" s="1"/>
  <c r="D87" i="10" s="1"/>
  <c r="A52" i="10"/>
  <c r="D36" i="10"/>
  <c r="A36" i="10"/>
  <c r="D35" i="10"/>
  <c r="A35" i="10"/>
  <c r="E33" i="10"/>
  <c r="E32" i="10" s="1"/>
  <c r="D34" i="10"/>
  <c r="A34" i="10"/>
  <c r="E78" i="10"/>
  <c r="E77" i="10" s="1"/>
  <c r="E76" i="10" s="1"/>
  <c r="E15" i="10" s="1"/>
  <c r="E70" i="10"/>
  <c r="E69" i="10" s="1"/>
  <c r="E14" i="10" s="1"/>
  <c r="E43" i="10"/>
  <c r="D46" i="10"/>
  <c r="D62" i="10" s="1"/>
  <c r="D83" i="10" s="1"/>
  <c r="D31" i="10"/>
  <c r="A31" i="10"/>
  <c r="D29" i="10"/>
  <c r="A29" i="10"/>
  <c r="D28" i="10"/>
  <c r="A28" i="10"/>
  <c r="D27" i="10"/>
  <c r="D41" i="10" s="1"/>
  <c r="A27" i="10"/>
  <c r="D26" i="10"/>
  <c r="A26" i="10"/>
  <c r="D25" i="10"/>
  <c r="A25" i="10"/>
  <c r="D23" i="10"/>
  <c r="D59" i="10" s="1"/>
  <c r="A23" i="10"/>
  <c r="D22" i="10"/>
  <c r="A22" i="10"/>
  <c r="D21" i="10"/>
  <c r="D58" i="10" s="1"/>
  <c r="A21" i="10"/>
  <c r="A1" i="10"/>
  <c r="E13" i="10" l="1"/>
  <c r="E42" i="10"/>
  <c r="E37" i="10" s="1"/>
  <c r="E19" i="10"/>
  <c r="E18" i="10" s="1"/>
  <c r="E10" i="10" s="1"/>
  <c r="E12" i="10" l="1"/>
  <c r="E9" i="10" s="1"/>
  <c r="E17" i="10"/>
  <c r="E8" i="10" l="1"/>
  <c r="E7" i="10" s="1"/>
  <c r="E6" i="10" s="1"/>
  <c r="O46" i="8"/>
  <c r="P46" i="8"/>
  <c r="Q46" i="8"/>
  <c r="R46" i="8"/>
  <c r="S46" i="8"/>
  <c r="N46" i="8"/>
  <c r="G21" i="3"/>
  <c r="N25" i="9"/>
  <c r="O90" i="8"/>
  <c r="O89" i="8" s="1"/>
  <c r="P90" i="8"/>
  <c r="P89" i="8" s="1"/>
  <c r="Q90" i="8"/>
  <c r="Q89" i="8" s="1"/>
  <c r="R90" i="8"/>
  <c r="R89" i="8" s="1"/>
  <c r="S90" i="8"/>
  <c r="S89" i="8" s="1"/>
  <c r="O24" i="8"/>
  <c r="P24" i="8"/>
  <c r="Q24" i="8"/>
  <c r="R24" i="8"/>
  <c r="R23" i="8" s="1"/>
  <c r="S24" i="8"/>
  <c r="G19" i="3" l="1"/>
  <c r="E21" i="11"/>
  <c r="H21" i="3"/>
  <c r="H13" i="3"/>
  <c r="F27" i="8"/>
  <c r="O76" i="8"/>
  <c r="P76" i="8"/>
  <c r="Q76" i="8"/>
  <c r="R76" i="8"/>
  <c r="S76" i="8"/>
  <c r="N76" i="8"/>
  <c r="M78" i="8"/>
  <c r="O63" i="8"/>
  <c r="P63" i="8"/>
  <c r="Q63" i="8"/>
  <c r="R63" i="8"/>
  <c r="S63" i="8"/>
  <c r="N63" i="8"/>
  <c r="O65" i="8"/>
  <c r="P65" i="8"/>
  <c r="Q65" i="8"/>
  <c r="R65" i="8"/>
  <c r="S65" i="8"/>
  <c r="N65" i="8"/>
  <c r="O102" i="8"/>
  <c r="P102" i="8"/>
  <c r="Q102" i="8"/>
  <c r="R102" i="8"/>
  <c r="S102" i="8"/>
  <c r="N102" i="8"/>
  <c r="M104" i="8"/>
  <c r="M92" i="8"/>
  <c r="M85" i="8"/>
  <c r="M84" i="8"/>
  <c r="N90" i="8"/>
  <c r="N89" i="8" s="1"/>
  <c r="S83" i="8"/>
  <c r="R83" i="8"/>
  <c r="Q83" i="8"/>
  <c r="P83" i="8"/>
  <c r="O83" i="8"/>
  <c r="N83" i="8"/>
  <c r="F21" i="11" l="1"/>
  <c r="E20" i="11"/>
  <c r="I21" i="3"/>
  <c r="I19" i="3" s="1"/>
  <c r="H19" i="3"/>
  <c r="I13" i="3"/>
  <c r="G19" i="11" s="1"/>
  <c r="F19" i="11"/>
  <c r="L53" i="8"/>
  <c r="K53" i="8"/>
  <c r="J53" i="8"/>
  <c r="G46" i="8"/>
  <c r="I102" i="8"/>
  <c r="H53" i="8"/>
  <c r="L46" i="8"/>
  <c r="L60" i="8"/>
  <c r="I53" i="8"/>
  <c r="J60" i="8"/>
  <c r="I46" i="8"/>
  <c r="I60" i="8"/>
  <c r="G60" i="8"/>
  <c r="K46" i="8"/>
  <c r="K60" i="8"/>
  <c r="J46" i="8"/>
  <c r="H46" i="8"/>
  <c r="H60" i="8"/>
  <c r="G53" i="8"/>
  <c r="I65" i="8"/>
  <c r="H102" i="8"/>
  <c r="G102" i="8"/>
  <c r="H63" i="8"/>
  <c r="G65" i="8"/>
  <c r="H65" i="8"/>
  <c r="H76" i="8"/>
  <c r="J65" i="8"/>
  <c r="G76" i="8"/>
  <c r="G24" i="8"/>
  <c r="L76" i="8"/>
  <c r="L65" i="8"/>
  <c r="L102" i="8"/>
  <c r="H90" i="8"/>
  <c r="H89" i="8" s="1"/>
  <c r="K102" i="8"/>
  <c r="I76" i="8"/>
  <c r="L24" i="8"/>
  <c r="I90" i="8"/>
  <c r="I89" i="8" s="1"/>
  <c r="L83" i="8"/>
  <c r="L90" i="8"/>
  <c r="L89" i="8" s="1"/>
  <c r="K76" i="8"/>
  <c r="J76" i="8"/>
  <c r="F78" i="8"/>
  <c r="K24" i="8"/>
  <c r="I24" i="8"/>
  <c r="H24" i="8"/>
  <c r="J24" i="8"/>
  <c r="J63" i="8"/>
  <c r="K90" i="8"/>
  <c r="K89" i="8" s="1"/>
  <c r="M83" i="8"/>
  <c r="K65" i="8"/>
  <c r="G63" i="8"/>
  <c r="G90" i="8"/>
  <c r="G89" i="8" s="1"/>
  <c r="F31" i="10" s="1"/>
  <c r="F30" i="10" s="1"/>
  <c r="F92" i="8"/>
  <c r="I63" i="8"/>
  <c r="J102" i="8"/>
  <c r="K63" i="8"/>
  <c r="L63" i="8"/>
  <c r="F104" i="8"/>
  <c r="J90" i="8"/>
  <c r="J89" i="8" s="1"/>
  <c r="K83" i="8"/>
  <c r="J83" i="8"/>
  <c r="G83" i="8"/>
  <c r="F84" i="8"/>
  <c r="I83" i="8"/>
  <c r="F85" i="8"/>
  <c r="H83" i="8"/>
  <c r="A1" i="5"/>
  <c r="A1" i="6"/>
  <c r="E14" i="3"/>
  <c r="F14" i="3"/>
  <c r="G21" i="11" l="1"/>
  <c r="G20" i="11" s="1"/>
  <c r="F20" i="11"/>
  <c r="G31" i="10"/>
  <c r="G30" i="10" s="1"/>
  <c r="G44" i="3" s="1"/>
  <c r="F83" i="8"/>
  <c r="E11" i="3"/>
  <c r="A1" i="3"/>
  <c r="H31" i="10" l="1"/>
  <c r="H30" i="10" s="1"/>
  <c r="A31" i="9"/>
  <c r="A110" i="8"/>
  <c r="A16" i="6"/>
  <c r="A15" i="5"/>
  <c r="A56" i="3"/>
  <c r="I31" i="10" l="1"/>
  <c r="I30" i="10" s="1"/>
  <c r="H44" i="3"/>
  <c r="I44" i="3" s="1"/>
  <c r="I43" i="3" s="1"/>
  <c r="O106" i="8"/>
  <c r="P101" i="8"/>
  <c r="N101" i="8"/>
  <c r="N96" i="8"/>
  <c r="Q81" i="8"/>
  <c r="P81" i="8"/>
  <c r="O81" i="8"/>
  <c r="N81" i="8"/>
  <c r="Q72" i="8"/>
  <c r="P72" i="8"/>
  <c r="O72" i="8"/>
  <c r="R67" i="8"/>
  <c r="Q67" i="8"/>
  <c r="O67" i="8"/>
  <c r="Q49" i="8"/>
  <c r="O35" i="8"/>
  <c r="S28" i="8"/>
  <c r="Q28" i="8"/>
  <c r="P28" i="8"/>
  <c r="M27" i="8"/>
  <c r="M25" i="8"/>
  <c r="O20" i="8"/>
  <c r="Q14" i="8"/>
  <c r="O11" i="8"/>
  <c r="P11" i="8"/>
  <c r="S11" i="8"/>
  <c r="S10" i="8" s="1"/>
  <c r="N11" i="8"/>
  <c r="G14" i="8"/>
  <c r="M107" i="8"/>
  <c r="S106" i="8"/>
  <c r="S105" i="8" s="1"/>
  <c r="R106" i="8"/>
  <c r="Q106" i="8"/>
  <c r="P106" i="8"/>
  <c r="N106" i="8"/>
  <c r="S101" i="8"/>
  <c r="R101" i="8"/>
  <c r="S99" i="8"/>
  <c r="R99" i="8"/>
  <c r="Q99" i="8"/>
  <c r="P99" i="8"/>
  <c r="O99" i="8"/>
  <c r="N99" i="8"/>
  <c r="M97" i="8"/>
  <c r="S96" i="8"/>
  <c r="S88" i="8"/>
  <c r="M87" i="8"/>
  <c r="S86" i="8"/>
  <c r="R86" i="8"/>
  <c r="Q86" i="8"/>
  <c r="P86" i="8"/>
  <c r="O86" i="8"/>
  <c r="N86" i="8"/>
  <c r="S81" i="8"/>
  <c r="R81" i="8"/>
  <c r="S79" i="8"/>
  <c r="Q79" i="8"/>
  <c r="P79" i="8"/>
  <c r="O79" i="8"/>
  <c r="N79" i="8"/>
  <c r="S72" i="8"/>
  <c r="S71" i="8" s="1"/>
  <c r="R72" i="8"/>
  <c r="M70" i="8"/>
  <c r="M68" i="8"/>
  <c r="S67" i="8"/>
  <c r="N67" i="8"/>
  <c r="M64" i="8"/>
  <c r="M55" i="8"/>
  <c r="M52" i="8"/>
  <c r="S49" i="8"/>
  <c r="R49" i="8"/>
  <c r="N49" i="8"/>
  <c r="S44" i="8"/>
  <c r="Q44" i="8"/>
  <c r="P44" i="8"/>
  <c r="O44" i="8"/>
  <c r="N44" i="8"/>
  <c r="M37" i="8"/>
  <c r="M31" i="8"/>
  <c r="S30" i="8"/>
  <c r="Q30" i="8"/>
  <c r="P30" i="8"/>
  <c r="O30" i="8"/>
  <c r="R20" i="8"/>
  <c r="S14" i="8"/>
  <c r="S13" i="8" s="1"/>
  <c r="R14" i="8"/>
  <c r="R11" i="8"/>
  <c r="P23" i="8" l="1"/>
  <c r="G45" i="10" s="1"/>
  <c r="H45" i="10" s="1"/>
  <c r="I45" i="10" s="1"/>
  <c r="Q23" i="8"/>
  <c r="G61" i="10" s="1"/>
  <c r="S23" i="8"/>
  <c r="Q48" i="8"/>
  <c r="G63" i="10" s="1"/>
  <c r="P10" i="8"/>
  <c r="N48" i="8"/>
  <c r="G27" i="10" s="1"/>
  <c r="H27" i="10" s="1"/>
  <c r="I27" i="10" s="1"/>
  <c r="R71" i="8"/>
  <c r="O88" i="8"/>
  <c r="Q88" i="8"/>
  <c r="N105" i="8"/>
  <c r="O19" i="8"/>
  <c r="P71" i="8"/>
  <c r="G48" i="10" s="1"/>
  <c r="H48" i="10" s="1"/>
  <c r="I48" i="10" s="1"/>
  <c r="G53" i="10"/>
  <c r="H53" i="10" s="1"/>
  <c r="I53" i="10" s="1"/>
  <c r="N34" i="8"/>
  <c r="P88" i="8"/>
  <c r="R13" i="8"/>
  <c r="O71" i="8"/>
  <c r="Q71" i="8"/>
  <c r="O105" i="8"/>
  <c r="R19" i="8"/>
  <c r="G35" i="10"/>
  <c r="H35" i="10" s="1"/>
  <c r="I35" i="10" s="1"/>
  <c r="R10" i="8"/>
  <c r="R88" i="8"/>
  <c r="O10" i="8"/>
  <c r="Q13" i="8"/>
  <c r="P105" i="8"/>
  <c r="R105" i="8"/>
  <c r="R48" i="8"/>
  <c r="S48" i="8"/>
  <c r="O34" i="8"/>
  <c r="H17" i="3"/>
  <c r="H16" i="3" s="1"/>
  <c r="N75" i="8"/>
  <c r="O75" i="8"/>
  <c r="P75" i="8"/>
  <c r="G49" i="10" s="1"/>
  <c r="H49" i="10" s="1"/>
  <c r="I49" i="10" s="1"/>
  <c r="Q75" i="8"/>
  <c r="G25" i="10"/>
  <c r="S75" i="8"/>
  <c r="N10" i="8"/>
  <c r="G43" i="3"/>
  <c r="H43" i="3"/>
  <c r="N20" i="8"/>
  <c r="M15" i="8"/>
  <c r="M16" i="8"/>
  <c r="M18" i="8"/>
  <c r="M29" i="8"/>
  <c r="M38" i="8"/>
  <c r="M40" i="8"/>
  <c r="M62" i="8"/>
  <c r="M66" i="8"/>
  <c r="M98" i="8"/>
  <c r="P67" i="8"/>
  <c r="M21" i="8"/>
  <c r="P35" i="8"/>
  <c r="P14" i="8"/>
  <c r="N95" i="8"/>
  <c r="S20" i="8"/>
  <c r="S35" i="8"/>
  <c r="S34" i="8" s="1"/>
  <c r="O28" i="8"/>
  <c r="O23" i="8" s="1"/>
  <c r="M73" i="8"/>
  <c r="M47" i="8"/>
  <c r="M103" i="8"/>
  <c r="M77" i="8"/>
  <c r="M82" i="8"/>
  <c r="O96" i="8"/>
  <c r="M65" i="8"/>
  <c r="N14" i="8"/>
  <c r="M17" i="8"/>
  <c r="O14" i="8"/>
  <c r="M50" i="8"/>
  <c r="M74" i="8"/>
  <c r="P49" i="8"/>
  <c r="P96" i="8"/>
  <c r="M12" i="8"/>
  <c r="Q35" i="8"/>
  <c r="Q96" i="8"/>
  <c r="R35" i="8"/>
  <c r="M45" i="8"/>
  <c r="M80" i="8"/>
  <c r="R96" i="8"/>
  <c r="M100" i="8"/>
  <c r="M106" i="8"/>
  <c r="Q101" i="8"/>
  <c r="O101" i="8"/>
  <c r="M99" i="8"/>
  <c r="M91" i="8"/>
  <c r="M86" i="8"/>
  <c r="M81" i="8"/>
  <c r="R79" i="8"/>
  <c r="M63" i="8"/>
  <c r="M53" i="8"/>
  <c r="O49" i="8"/>
  <c r="M46" i="8"/>
  <c r="R44" i="8"/>
  <c r="M36" i="8"/>
  <c r="M39" i="8"/>
  <c r="M30" i="8"/>
  <c r="M26" i="8"/>
  <c r="M24" i="8"/>
  <c r="P20" i="8"/>
  <c r="Q20" i="8"/>
  <c r="Q11" i="8"/>
  <c r="M89" i="8"/>
  <c r="N88" i="8"/>
  <c r="S95" i="8"/>
  <c r="S94" i="8" s="1"/>
  <c r="S93" i="8" s="1"/>
  <c r="Q105" i="8"/>
  <c r="M76" i="8"/>
  <c r="Q25" i="9"/>
  <c r="M25" i="9"/>
  <c r="F12" i="3" s="1"/>
  <c r="L25" i="9"/>
  <c r="K25" i="9"/>
  <c r="G15" i="3" s="1"/>
  <c r="E14" i="11" s="1"/>
  <c r="F107" i="8"/>
  <c r="L106" i="8"/>
  <c r="K106" i="8"/>
  <c r="J106" i="8"/>
  <c r="I106" i="8"/>
  <c r="H106" i="8"/>
  <c r="G106" i="8"/>
  <c r="F103" i="8"/>
  <c r="L101" i="8"/>
  <c r="K101" i="8"/>
  <c r="J101" i="8"/>
  <c r="F67" i="10" s="1"/>
  <c r="I101" i="8"/>
  <c r="F53" i="10" s="1"/>
  <c r="H101" i="8"/>
  <c r="G101" i="8"/>
  <c r="F35" i="10" s="1"/>
  <c r="F100" i="8"/>
  <c r="L99" i="8"/>
  <c r="K99" i="8"/>
  <c r="J99" i="8"/>
  <c r="I99" i="8"/>
  <c r="H99" i="8"/>
  <c r="G99" i="8"/>
  <c r="F98" i="8"/>
  <c r="F97" i="8"/>
  <c r="L96" i="8"/>
  <c r="K96" i="8"/>
  <c r="J96" i="8"/>
  <c r="I96" i="8"/>
  <c r="H96" i="8"/>
  <c r="G96" i="8"/>
  <c r="F91" i="8"/>
  <c r="L88" i="8"/>
  <c r="K88" i="8"/>
  <c r="J88" i="8"/>
  <c r="I88" i="8"/>
  <c r="H88" i="8"/>
  <c r="F87" i="8"/>
  <c r="L86" i="8"/>
  <c r="K86" i="8"/>
  <c r="J86" i="8"/>
  <c r="I86" i="8"/>
  <c r="H86" i="8"/>
  <c r="G86" i="8"/>
  <c r="F82" i="8"/>
  <c r="L81" i="8"/>
  <c r="K81" i="8"/>
  <c r="J81" i="8"/>
  <c r="I81" i="8"/>
  <c r="H81" i="8"/>
  <c r="G81" i="8"/>
  <c r="F80" i="8"/>
  <c r="L79" i="8"/>
  <c r="K79" i="8"/>
  <c r="J79" i="8"/>
  <c r="I79" i="8"/>
  <c r="H79" i="8"/>
  <c r="G79" i="8"/>
  <c r="F77" i="8"/>
  <c r="F74" i="8"/>
  <c r="F73" i="8"/>
  <c r="L72" i="8"/>
  <c r="K72" i="8"/>
  <c r="J72" i="8"/>
  <c r="I72" i="8"/>
  <c r="H72" i="8"/>
  <c r="G72" i="8"/>
  <c r="F70" i="8"/>
  <c r="F68" i="8"/>
  <c r="L67" i="8"/>
  <c r="K67" i="8"/>
  <c r="J67" i="8"/>
  <c r="I67" i="8"/>
  <c r="H67" i="8"/>
  <c r="G67" i="8"/>
  <c r="F66" i="8"/>
  <c r="F64" i="8"/>
  <c r="F62" i="8"/>
  <c r="F55" i="8"/>
  <c r="F52" i="8"/>
  <c r="F50" i="8"/>
  <c r="L49" i="8"/>
  <c r="K49" i="8"/>
  <c r="J49" i="8"/>
  <c r="I49" i="8"/>
  <c r="H49" i="8"/>
  <c r="G49" i="8"/>
  <c r="F47" i="8"/>
  <c r="F45" i="8"/>
  <c r="L44" i="8"/>
  <c r="K44" i="8"/>
  <c r="J44" i="8"/>
  <c r="I44" i="8"/>
  <c r="H44" i="8"/>
  <c r="G44" i="8"/>
  <c r="F40" i="8"/>
  <c r="F39" i="8"/>
  <c r="F38" i="8"/>
  <c r="F37" i="8"/>
  <c r="F36" i="8"/>
  <c r="L35" i="8"/>
  <c r="K35" i="8"/>
  <c r="J35" i="8"/>
  <c r="I35" i="8"/>
  <c r="H35" i="8"/>
  <c r="G35" i="8"/>
  <c r="F31" i="8"/>
  <c r="L30" i="8"/>
  <c r="K30" i="8"/>
  <c r="J30" i="8"/>
  <c r="I30" i="8"/>
  <c r="H30" i="8"/>
  <c r="G30" i="8"/>
  <c r="F29" i="8"/>
  <c r="L28" i="8"/>
  <c r="K28" i="8"/>
  <c r="K23" i="8" s="1"/>
  <c r="J28" i="8"/>
  <c r="I28" i="8"/>
  <c r="H28" i="8"/>
  <c r="G28" i="8"/>
  <c r="F26" i="8"/>
  <c r="F25" i="8"/>
  <c r="F21" i="8"/>
  <c r="L20" i="8"/>
  <c r="K20" i="8"/>
  <c r="J20" i="8"/>
  <c r="I20" i="8"/>
  <c r="H20" i="8"/>
  <c r="G20" i="8"/>
  <c r="F18" i="8"/>
  <c r="F17" i="8"/>
  <c r="F16" i="8"/>
  <c r="F15" i="8"/>
  <c r="L14" i="8"/>
  <c r="K14" i="8"/>
  <c r="J14" i="8"/>
  <c r="I14" i="8"/>
  <c r="H14" i="8"/>
  <c r="G13" i="8"/>
  <c r="F22" i="10" s="1"/>
  <c r="F12" i="8"/>
  <c r="L11" i="8"/>
  <c r="K11" i="8"/>
  <c r="J11" i="8"/>
  <c r="I11" i="8"/>
  <c r="H11" i="8"/>
  <c r="G11" i="8"/>
  <c r="E24" i="3"/>
  <c r="F22" i="3"/>
  <c r="L23" i="8" l="1"/>
  <c r="E13" i="11"/>
  <c r="G14" i="11"/>
  <c r="G13" i="11" s="1"/>
  <c r="F14" i="11"/>
  <c r="F13" i="11" s="1"/>
  <c r="H61" i="10"/>
  <c r="I61" i="10"/>
  <c r="D18" i="11"/>
  <c r="D17" i="11" s="1"/>
  <c r="D10" i="11" s="1"/>
  <c r="F11" i="3"/>
  <c r="G79" i="10"/>
  <c r="F79" i="10"/>
  <c r="I17" i="3"/>
  <c r="I16" i="3" s="1"/>
  <c r="H23" i="8"/>
  <c r="L48" i="8"/>
  <c r="J48" i="8"/>
  <c r="F63" i="10" s="1"/>
  <c r="K34" i="8"/>
  <c r="J23" i="8"/>
  <c r="F61" i="10" s="1"/>
  <c r="G23" i="8"/>
  <c r="F25" i="10" s="1"/>
  <c r="I23" i="8"/>
  <c r="F45" i="10" s="1"/>
  <c r="K48" i="8"/>
  <c r="F72" i="10" s="1"/>
  <c r="F71" i="10" s="1"/>
  <c r="F70" i="10" s="1"/>
  <c r="I48" i="8"/>
  <c r="F47" i="10" s="1"/>
  <c r="H63" i="10"/>
  <c r="H12" i="3"/>
  <c r="F18" i="11" s="1"/>
  <c r="F17" i="11" s="1"/>
  <c r="G72" i="10"/>
  <c r="G71" i="10" s="1"/>
  <c r="H72" i="10"/>
  <c r="H71" i="10" s="1"/>
  <c r="H34" i="8"/>
  <c r="J34" i="8"/>
  <c r="F62" i="10" s="1"/>
  <c r="G34" i="8"/>
  <c r="F26" i="10" s="1"/>
  <c r="I34" i="8"/>
  <c r="F46" i="10" s="1"/>
  <c r="G48" i="8"/>
  <c r="F27" i="10" s="1"/>
  <c r="L34" i="8"/>
  <c r="H48" i="8"/>
  <c r="I71" i="8"/>
  <c r="F48" i="10" s="1"/>
  <c r="Q34" i="8"/>
  <c r="G62" i="10" s="1"/>
  <c r="G29" i="10"/>
  <c r="H29" i="10" s="1"/>
  <c r="I29" i="10" s="1"/>
  <c r="G54" i="10"/>
  <c r="H54" i="10" s="1"/>
  <c r="I54" i="10" s="1"/>
  <c r="G26" i="10"/>
  <c r="H26" i="10" s="1"/>
  <c r="I26" i="10" s="1"/>
  <c r="H13" i="8"/>
  <c r="K71" i="8"/>
  <c r="G67" i="10"/>
  <c r="H67" i="10" s="1"/>
  <c r="I67" i="10" s="1"/>
  <c r="I13" i="8"/>
  <c r="M44" i="8"/>
  <c r="I105" i="8"/>
  <c r="F54" i="10" s="1"/>
  <c r="O13" i="8"/>
  <c r="O9" i="8" s="1"/>
  <c r="G21" i="10"/>
  <c r="H21" i="10" s="1"/>
  <c r="J71" i="8"/>
  <c r="L19" i="8"/>
  <c r="H105" i="8"/>
  <c r="O48" i="8"/>
  <c r="G41" i="10" s="1"/>
  <c r="R95" i="8"/>
  <c r="G75" i="10" s="1"/>
  <c r="G34" i="10"/>
  <c r="I19" i="8"/>
  <c r="J19" i="8"/>
  <c r="F59" i="10" s="1"/>
  <c r="G10" i="8"/>
  <c r="F21" i="10" s="1"/>
  <c r="K105" i="8"/>
  <c r="P13" i="8"/>
  <c r="G36" i="10"/>
  <c r="H36" i="10" s="1"/>
  <c r="I36" i="10" s="1"/>
  <c r="K19" i="8"/>
  <c r="J13" i="8"/>
  <c r="L71" i="8"/>
  <c r="L13" i="8"/>
  <c r="H10" i="8"/>
  <c r="J105" i="8"/>
  <c r="F68" i="10" s="1"/>
  <c r="J10" i="8"/>
  <c r="F58" i="10" s="1"/>
  <c r="K10" i="8"/>
  <c r="L105" i="8"/>
  <c r="Q10" i="8"/>
  <c r="N19" i="8"/>
  <c r="G23" i="10" s="1"/>
  <c r="H23" i="10" s="1"/>
  <c r="I23" i="10" s="1"/>
  <c r="M90" i="8"/>
  <c r="K13" i="8"/>
  <c r="I10" i="8"/>
  <c r="L10" i="8"/>
  <c r="G71" i="8"/>
  <c r="F28" i="10" s="1"/>
  <c r="Q19" i="8"/>
  <c r="G59" i="10" s="1"/>
  <c r="O95" i="8"/>
  <c r="O94" i="8" s="1"/>
  <c r="P95" i="8"/>
  <c r="G52" i="10" s="1"/>
  <c r="G19" i="8"/>
  <c r="F23" i="10" s="1"/>
  <c r="H19" i="8"/>
  <c r="H71" i="8"/>
  <c r="P19" i="8"/>
  <c r="Q95" i="8"/>
  <c r="S19" i="8"/>
  <c r="S9" i="8" s="1"/>
  <c r="M67" i="8"/>
  <c r="P48" i="8"/>
  <c r="G47" i="10" s="1"/>
  <c r="H47" i="10" s="1"/>
  <c r="I47" i="10" s="1"/>
  <c r="H75" i="8"/>
  <c r="I75" i="8"/>
  <c r="F49" i="10" s="1"/>
  <c r="J75" i="8"/>
  <c r="K75" i="8"/>
  <c r="R34" i="8"/>
  <c r="P34" i="8"/>
  <c r="G78" i="10"/>
  <c r="H79" i="10"/>
  <c r="I79" i="10" s="1"/>
  <c r="L75" i="8"/>
  <c r="F78" i="10" s="1"/>
  <c r="F77" i="10" s="1"/>
  <c r="F76" i="10" s="1"/>
  <c r="F15" i="10" s="1"/>
  <c r="M105" i="8"/>
  <c r="G68" i="10"/>
  <c r="H25" i="10"/>
  <c r="I25" i="10" s="1"/>
  <c r="H15" i="3"/>
  <c r="H14" i="3" s="1"/>
  <c r="G14" i="3"/>
  <c r="N71" i="8"/>
  <c r="M79" i="8"/>
  <c r="R75" i="8"/>
  <c r="M28" i="8"/>
  <c r="M23" i="8"/>
  <c r="N13" i="8"/>
  <c r="N94" i="8"/>
  <c r="G75" i="8"/>
  <c r="F29" i="10" s="1"/>
  <c r="M88" i="8"/>
  <c r="M60" i="8"/>
  <c r="L95" i="8"/>
  <c r="H95" i="8"/>
  <c r="M101" i="8"/>
  <c r="M35" i="8"/>
  <c r="E43" i="3"/>
  <c r="E31" i="3" s="1"/>
  <c r="E45" i="3"/>
  <c r="M49" i="8"/>
  <c r="S22" i="8"/>
  <c r="M96" i="8"/>
  <c r="M11" i="8"/>
  <c r="F96" i="8"/>
  <c r="F65" i="8"/>
  <c r="I95" i="8"/>
  <c r="F52" i="10" s="1"/>
  <c r="M20" i="8"/>
  <c r="F11" i="8"/>
  <c r="F86" i="8"/>
  <c r="R9" i="8"/>
  <c r="M72" i="8"/>
  <c r="F67" i="8"/>
  <c r="M14" i="8"/>
  <c r="F20" i="8"/>
  <c r="M102" i="8"/>
  <c r="F76" i="8"/>
  <c r="F90" i="8"/>
  <c r="F24" i="8"/>
  <c r="F60" i="8"/>
  <c r="F81" i="8"/>
  <c r="J95" i="8"/>
  <c r="F66" i="10" s="1"/>
  <c r="F65" i="10" s="1"/>
  <c r="F64" i="10" s="1"/>
  <c r="K95" i="8"/>
  <c r="F75" i="10" s="1"/>
  <c r="F74" i="10" s="1"/>
  <c r="F73" i="10" s="1"/>
  <c r="F44" i="8"/>
  <c r="F53" i="8"/>
  <c r="F106" i="8"/>
  <c r="F30" i="8"/>
  <c r="F63" i="8"/>
  <c r="F79" i="8"/>
  <c r="G95" i="8"/>
  <c r="F34" i="10" s="1"/>
  <c r="F46" i="8"/>
  <c r="F101" i="8"/>
  <c r="F72" i="8"/>
  <c r="G105" i="8"/>
  <c r="F36" i="10" s="1"/>
  <c r="F28" i="8"/>
  <c r="F35" i="8"/>
  <c r="F99" i="8"/>
  <c r="F49" i="8"/>
  <c r="F102" i="8"/>
  <c r="F14" i="8"/>
  <c r="E22" i="3"/>
  <c r="E10" i="3" s="1"/>
  <c r="E26" i="3" s="1"/>
  <c r="G8" i="1"/>
  <c r="F57" i="10" l="1"/>
  <c r="M10" i="8"/>
  <c r="G58" i="10"/>
  <c r="F60" i="10"/>
  <c r="G40" i="10"/>
  <c r="G39" i="10" s="1"/>
  <c r="G38" i="10" s="1"/>
  <c r="G11" i="10" s="1"/>
  <c r="H41" i="10"/>
  <c r="F37" i="3"/>
  <c r="F41" i="10"/>
  <c r="F40" i="10" s="1"/>
  <c r="F39" i="10" s="1"/>
  <c r="F38" i="10" s="1"/>
  <c r="F11" i="10" s="1"/>
  <c r="I59" i="10"/>
  <c r="H59" i="10"/>
  <c r="H62" i="10"/>
  <c r="G60" i="10"/>
  <c r="F69" i="10"/>
  <c r="F14" i="10" s="1"/>
  <c r="F44" i="10"/>
  <c r="F43" i="10" s="1"/>
  <c r="F20" i="10"/>
  <c r="F24" i="10"/>
  <c r="F51" i="10"/>
  <c r="F50" i="10" s="1"/>
  <c r="F33" i="10"/>
  <c r="F32" i="10" s="1"/>
  <c r="P9" i="8"/>
  <c r="K9" i="8"/>
  <c r="J9" i="8"/>
  <c r="F8" i="1"/>
  <c r="G11" i="3"/>
  <c r="L9" i="8"/>
  <c r="I63" i="10"/>
  <c r="I72" i="10"/>
  <c r="I71" i="10" s="1"/>
  <c r="H75" i="10"/>
  <c r="G74" i="10"/>
  <c r="G9" i="8"/>
  <c r="F33" i="3" s="1"/>
  <c r="P94" i="8"/>
  <c r="P93" i="8" s="1"/>
  <c r="G33" i="10"/>
  <c r="H33" i="10" s="1"/>
  <c r="I33" i="10" s="1"/>
  <c r="J94" i="8"/>
  <c r="F50" i="3" s="1"/>
  <c r="O93" i="8"/>
  <c r="G22" i="10"/>
  <c r="H22" i="10" s="1"/>
  <c r="I22" i="10" s="1"/>
  <c r="F71" i="8"/>
  <c r="I9" i="8"/>
  <c r="M75" i="8"/>
  <c r="G66" i="10"/>
  <c r="H66" i="10" s="1"/>
  <c r="I66" i="10" s="1"/>
  <c r="L94" i="8"/>
  <c r="F52" i="3" s="1"/>
  <c r="Q9" i="8"/>
  <c r="I94" i="8"/>
  <c r="F49" i="3" s="1"/>
  <c r="H34" i="10"/>
  <c r="I34" i="10" s="1"/>
  <c r="R94" i="8"/>
  <c r="H94" i="8"/>
  <c r="F48" i="3" s="1"/>
  <c r="D32" i="11" s="1"/>
  <c r="F105" i="8"/>
  <c r="G46" i="10"/>
  <c r="F13" i="8"/>
  <c r="K94" i="8"/>
  <c r="F51" i="3" s="1"/>
  <c r="M95" i="8"/>
  <c r="F10" i="8"/>
  <c r="H9" i="8"/>
  <c r="Q94" i="8"/>
  <c r="S7" i="8"/>
  <c r="M13" i="8"/>
  <c r="H78" i="10"/>
  <c r="I78" i="10" s="1"/>
  <c r="G77" i="10"/>
  <c r="H52" i="10"/>
  <c r="I52" i="10" s="1"/>
  <c r="G51" i="10"/>
  <c r="H68" i="10"/>
  <c r="N93" i="8"/>
  <c r="M71" i="8"/>
  <c r="G28" i="10"/>
  <c r="N22" i="8"/>
  <c r="G40" i="3"/>
  <c r="G70" i="10"/>
  <c r="N9" i="8"/>
  <c r="M19" i="8"/>
  <c r="I21" i="10"/>
  <c r="H11" i="3"/>
  <c r="I12" i="3"/>
  <c r="S8" i="8"/>
  <c r="H22" i="8"/>
  <c r="F23" i="8"/>
  <c r="O22" i="8"/>
  <c r="Q22" i="8"/>
  <c r="E54" i="3"/>
  <c r="B13" i="5" s="1"/>
  <c r="B12" i="5" s="1"/>
  <c r="M48" i="8"/>
  <c r="R22" i="8"/>
  <c r="P22" i="8"/>
  <c r="M34" i="8"/>
  <c r="G22" i="8"/>
  <c r="F36" i="3" s="1"/>
  <c r="L22" i="8"/>
  <c r="F41" i="3" s="1"/>
  <c r="F34" i="8"/>
  <c r="J22" i="8"/>
  <c r="F39" i="3" s="1"/>
  <c r="I22" i="8"/>
  <c r="F38" i="3" s="1"/>
  <c r="F95" i="8"/>
  <c r="F75" i="8"/>
  <c r="F48" i="8"/>
  <c r="F19" i="8"/>
  <c r="K22" i="8"/>
  <c r="F40" i="3" s="1"/>
  <c r="D38" i="11" s="1"/>
  <c r="F89" i="8"/>
  <c r="G88" i="8"/>
  <c r="F44" i="3" s="1"/>
  <c r="F43" i="3" s="1"/>
  <c r="G94" i="8"/>
  <c r="F47" i="3" s="1"/>
  <c r="F11" i="1"/>
  <c r="H58" i="10" l="1"/>
  <c r="H57" i="10" s="1"/>
  <c r="I58" i="10"/>
  <c r="G57" i="10"/>
  <c r="I41" i="10"/>
  <c r="I40" i="10" s="1"/>
  <c r="I39" i="10" s="1"/>
  <c r="I38" i="10" s="1"/>
  <c r="I11" i="10" s="1"/>
  <c r="H40" i="10"/>
  <c r="H39" i="10" s="1"/>
  <c r="H38" i="10" s="1"/>
  <c r="H11" i="10" s="1"/>
  <c r="I57" i="10"/>
  <c r="D37" i="11"/>
  <c r="D36" i="11" s="1"/>
  <c r="G34" i="3"/>
  <c r="F34" i="3"/>
  <c r="F32" i="3" s="1"/>
  <c r="G56" i="10"/>
  <c r="I62" i="10"/>
  <c r="I60" i="10" s="1"/>
  <c r="I56" i="10" s="1"/>
  <c r="H60" i="10"/>
  <c r="H56" i="10" s="1"/>
  <c r="F56" i="10"/>
  <c r="F55" i="10" s="1"/>
  <c r="F13" i="10" s="1"/>
  <c r="F46" i="3"/>
  <c r="F45" i="3" s="1"/>
  <c r="F35" i="3"/>
  <c r="D40" i="11"/>
  <c r="D39" i="11" s="1"/>
  <c r="D35" i="11"/>
  <c r="D34" i="11" s="1"/>
  <c r="D31" i="11"/>
  <c r="D30" i="11" s="1"/>
  <c r="I11" i="3"/>
  <c r="G18" i="11"/>
  <c r="G17" i="11" s="1"/>
  <c r="F42" i="10"/>
  <c r="G47" i="3"/>
  <c r="G39" i="3"/>
  <c r="H39" i="3" s="1"/>
  <c r="F19" i="10"/>
  <c r="F18" i="10" s="1"/>
  <c r="F10" i="10" s="1"/>
  <c r="F14" i="1"/>
  <c r="F29" i="1" s="1"/>
  <c r="G73" i="10"/>
  <c r="G69" i="10" s="1"/>
  <c r="G14" i="10" s="1"/>
  <c r="G51" i="3"/>
  <c r="E38" i="11" s="1"/>
  <c r="I75" i="10"/>
  <c r="I74" i="10" s="1"/>
  <c r="I73" i="10" s="1"/>
  <c r="H74" i="10"/>
  <c r="H73" i="10" s="1"/>
  <c r="G44" i="10"/>
  <c r="G43" i="10" s="1"/>
  <c r="H46" i="10"/>
  <c r="I46" i="10" s="1"/>
  <c r="I44" i="10" s="1"/>
  <c r="G32" i="10"/>
  <c r="G65" i="10"/>
  <c r="G64" i="10" s="1"/>
  <c r="G55" i="10" s="1"/>
  <c r="G13" i="10" s="1"/>
  <c r="M9" i="8"/>
  <c r="K7" i="8"/>
  <c r="H7" i="8"/>
  <c r="F9" i="8"/>
  <c r="I93" i="8"/>
  <c r="Q93" i="8"/>
  <c r="L93" i="8"/>
  <c r="R93" i="8"/>
  <c r="M94" i="8"/>
  <c r="I7" i="8"/>
  <c r="H20" i="10"/>
  <c r="P7" i="8"/>
  <c r="J7" i="8"/>
  <c r="G20" i="10"/>
  <c r="G33" i="3" s="1"/>
  <c r="G32" i="3" s="1"/>
  <c r="Q7" i="8"/>
  <c r="F88" i="8"/>
  <c r="L8" i="8"/>
  <c r="O7" i="8"/>
  <c r="I20" i="10"/>
  <c r="R7" i="8"/>
  <c r="H93" i="8"/>
  <c r="K93" i="8"/>
  <c r="J93" i="8"/>
  <c r="O8" i="8"/>
  <c r="N7" i="8"/>
  <c r="H77" i="10"/>
  <c r="I77" i="10" s="1"/>
  <c r="G76" i="10"/>
  <c r="G15" i="10" s="1"/>
  <c r="G50" i="10"/>
  <c r="G49" i="3"/>
  <c r="H51" i="10"/>
  <c r="I51" i="10" s="1"/>
  <c r="I68" i="10"/>
  <c r="I65" i="10" s="1"/>
  <c r="H65" i="10"/>
  <c r="F94" i="8"/>
  <c r="G93" i="8"/>
  <c r="H28" i="10"/>
  <c r="I28" i="10" s="1"/>
  <c r="G24" i="10"/>
  <c r="N8" i="8"/>
  <c r="H40" i="3"/>
  <c r="H70" i="10"/>
  <c r="G8" i="8"/>
  <c r="Q8" i="8"/>
  <c r="K8" i="8"/>
  <c r="P8" i="8"/>
  <c r="H8" i="8"/>
  <c r="I8" i="8"/>
  <c r="R8" i="8"/>
  <c r="J8" i="8"/>
  <c r="B11" i="5"/>
  <c r="M22" i="8"/>
  <c r="F22" i="8"/>
  <c r="L7" i="8"/>
  <c r="G7" i="8"/>
  <c r="D29" i="11" l="1"/>
  <c r="F31" i="3"/>
  <c r="H34" i="3"/>
  <c r="F37" i="10"/>
  <c r="H47" i="3"/>
  <c r="I47" i="3" s="1"/>
  <c r="F54" i="3"/>
  <c r="C13" i="5" s="1"/>
  <c r="C12" i="5" s="1"/>
  <c r="C11" i="5" s="1"/>
  <c r="F12" i="10"/>
  <c r="F9" i="10" s="1"/>
  <c r="I39" i="3"/>
  <c r="I40" i="3"/>
  <c r="F17" i="10"/>
  <c r="H51" i="3"/>
  <c r="I51" i="3" s="1"/>
  <c r="I70" i="10"/>
  <c r="I69" i="10" s="1"/>
  <c r="I14" i="10" s="1"/>
  <c r="H69" i="10"/>
  <c r="H14" i="10" s="1"/>
  <c r="G42" i="10"/>
  <c r="G37" i="10" s="1"/>
  <c r="H44" i="10"/>
  <c r="H43" i="10" s="1"/>
  <c r="G38" i="3"/>
  <c r="E35" i="11" s="1"/>
  <c r="E34" i="11" s="1"/>
  <c r="G50" i="3"/>
  <c r="H32" i="10"/>
  <c r="I32" i="10" s="1"/>
  <c r="I43" i="10"/>
  <c r="G19" i="10"/>
  <c r="G18" i="10" s="1"/>
  <c r="G10" i="10" s="1"/>
  <c r="F8" i="8"/>
  <c r="G12" i="1" s="1"/>
  <c r="F93" i="8"/>
  <c r="G13" i="1" s="1"/>
  <c r="M8" i="8"/>
  <c r="H12" i="1" s="1"/>
  <c r="I12" i="1" s="1"/>
  <c r="J12" i="1" s="1"/>
  <c r="M93" i="8"/>
  <c r="H13" i="1" s="1"/>
  <c r="B26" i="9"/>
  <c r="E28" i="9" s="1"/>
  <c r="M7" i="8"/>
  <c r="J25" i="9"/>
  <c r="H76" i="10"/>
  <c r="G41" i="3"/>
  <c r="E40" i="11" s="1"/>
  <c r="E39" i="11" s="1"/>
  <c r="H49" i="3"/>
  <c r="I49" i="3" s="1"/>
  <c r="H50" i="10"/>
  <c r="I50" i="10" s="1"/>
  <c r="H64" i="10"/>
  <c r="G36" i="3"/>
  <c r="H24" i="10"/>
  <c r="H33" i="3"/>
  <c r="I14" i="3"/>
  <c r="F7" i="8"/>
  <c r="I34" i="3" l="1"/>
  <c r="E36" i="11"/>
  <c r="H32" i="3"/>
  <c r="E37" i="11"/>
  <c r="G46" i="3"/>
  <c r="G45" i="3" s="1"/>
  <c r="E31" i="11"/>
  <c r="E30" i="11" s="1"/>
  <c r="E29" i="11" s="1"/>
  <c r="G35" i="3"/>
  <c r="G31" i="3" s="1"/>
  <c r="F8" i="10"/>
  <c r="F7" i="10" s="1"/>
  <c r="F6" i="10" s="1"/>
  <c r="G12" i="10"/>
  <c r="G9" i="10" s="1"/>
  <c r="I76" i="10"/>
  <c r="I15" i="10" s="1"/>
  <c r="H15" i="10"/>
  <c r="F38" i="11"/>
  <c r="G38" i="11"/>
  <c r="G11" i="1"/>
  <c r="G14" i="1" s="1"/>
  <c r="G28" i="1" s="1"/>
  <c r="G23" i="3"/>
  <c r="E12" i="11" s="1"/>
  <c r="E11" i="11" s="1"/>
  <c r="E10" i="11" s="1"/>
  <c r="H9" i="1"/>
  <c r="I9" i="1" s="1"/>
  <c r="J9" i="1" s="1"/>
  <c r="I64" i="10"/>
  <c r="I55" i="10" s="1"/>
  <c r="I13" i="10" s="1"/>
  <c r="H55" i="10"/>
  <c r="H13" i="10" s="1"/>
  <c r="G17" i="10"/>
  <c r="J26" i="9"/>
  <c r="H42" i="10"/>
  <c r="I42" i="10"/>
  <c r="H38" i="3"/>
  <c r="H50" i="3"/>
  <c r="F37" i="11" s="1"/>
  <c r="H48" i="3"/>
  <c r="H41" i="3"/>
  <c r="H36" i="3"/>
  <c r="I24" i="10"/>
  <c r="I19" i="10" s="1"/>
  <c r="I18" i="10" s="1"/>
  <c r="I10" i="10" s="1"/>
  <c r="H19" i="10"/>
  <c r="H18" i="10" s="1"/>
  <c r="H10" i="10" s="1"/>
  <c r="I33" i="3"/>
  <c r="I32" i="3" s="1"/>
  <c r="F24" i="3"/>
  <c r="F10" i="3" s="1"/>
  <c r="F26" i="3" s="1"/>
  <c r="H25" i="3"/>
  <c r="I12" i="10" l="1"/>
  <c r="I37" i="10"/>
  <c r="H12" i="10"/>
  <c r="H9" i="10" s="1"/>
  <c r="H37" i="10"/>
  <c r="H46" i="3"/>
  <c r="H45" i="3" s="1"/>
  <c r="G8" i="10"/>
  <c r="G7" i="10" s="1"/>
  <c r="G6" i="10" s="1"/>
  <c r="F31" i="11"/>
  <c r="F30" i="11" s="1"/>
  <c r="H35" i="3"/>
  <c r="H31" i="3" s="1"/>
  <c r="I25" i="3"/>
  <c r="G16" i="11" s="1"/>
  <c r="G15" i="11" s="1"/>
  <c r="F16" i="11"/>
  <c r="F15" i="11" s="1"/>
  <c r="I48" i="3"/>
  <c r="G33" i="11" s="1"/>
  <c r="G32" i="11" s="1"/>
  <c r="F33" i="11"/>
  <c r="F32" i="11" s="1"/>
  <c r="I9" i="10"/>
  <c r="I41" i="3"/>
  <c r="G40" i="11" s="1"/>
  <c r="G39" i="11" s="1"/>
  <c r="F40" i="11"/>
  <c r="F39" i="11" s="1"/>
  <c r="I38" i="3"/>
  <c r="G35" i="11" s="1"/>
  <c r="G34" i="11" s="1"/>
  <c r="F35" i="11"/>
  <c r="F34" i="11" s="1"/>
  <c r="I50" i="3"/>
  <c r="G37" i="11" s="1"/>
  <c r="F36" i="11"/>
  <c r="G29" i="1"/>
  <c r="G36" i="1"/>
  <c r="G54" i="3"/>
  <c r="H17" i="10"/>
  <c r="I17" i="10"/>
  <c r="H8" i="1"/>
  <c r="H23" i="3"/>
  <c r="I13" i="1"/>
  <c r="J13" i="1" s="1"/>
  <c r="H11" i="1"/>
  <c r="G22" i="3"/>
  <c r="H22" i="3" s="1"/>
  <c r="I22" i="3" s="1"/>
  <c r="I36" i="3"/>
  <c r="G24" i="3"/>
  <c r="D13" i="5" l="1"/>
  <c r="D12" i="5" s="1"/>
  <c r="D11" i="5" s="1"/>
  <c r="G36" i="11"/>
  <c r="I46" i="3"/>
  <c r="I45" i="3" s="1"/>
  <c r="G31" i="11"/>
  <c r="G30" i="11" s="1"/>
  <c r="I35" i="3"/>
  <c r="I31" i="3" s="1"/>
  <c r="I23" i="3"/>
  <c r="G12" i="11" s="1"/>
  <c r="G11" i="11" s="1"/>
  <c r="G10" i="11" s="1"/>
  <c r="F12" i="11"/>
  <c r="F11" i="11" s="1"/>
  <c r="F10" i="11" s="1"/>
  <c r="F29" i="11"/>
  <c r="H8" i="10"/>
  <c r="H7" i="10" s="1"/>
  <c r="H6" i="10" s="1"/>
  <c r="I8" i="10"/>
  <c r="I7" i="10" s="1"/>
  <c r="I6" i="10" s="1"/>
  <c r="H14" i="1"/>
  <c r="H28" i="1" s="1"/>
  <c r="H29" i="1" s="1"/>
  <c r="H54" i="3"/>
  <c r="E13" i="5" s="1"/>
  <c r="E12" i="5" s="1"/>
  <c r="E11" i="5" s="1"/>
  <c r="G10" i="3"/>
  <c r="G26" i="3" s="1"/>
  <c r="H24" i="3"/>
  <c r="G29" i="11" l="1"/>
  <c r="I54" i="3"/>
  <c r="F13" i="5" s="1"/>
  <c r="F12" i="5" s="1"/>
  <c r="F11" i="5" s="1"/>
  <c r="J8" i="1"/>
  <c r="I8" i="1"/>
  <c r="I11" i="1"/>
  <c r="J11" i="1"/>
  <c r="H10" i="3"/>
  <c r="H26" i="3" s="1"/>
  <c r="I24" i="3"/>
  <c r="I10" i="3" s="1"/>
  <c r="I26" i="3" s="1"/>
  <c r="I14" i="1" l="1"/>
  <c r="I28" i="1" s="1"/>
  <c r="I29" i="1" s="1"/>
  <c r="J14" i="1"/>
  <c r="J28" i="1" s="1"/>
  <c r="J29" i="1" s="1"/>
</calcChain>
</file>

<file path=xl/sharedStrings.xml><?xml version="1.0" encoding="utf-8"?>
<sst xmlns="http://schemas.openxmlformats.org/spreadsheetml/2006/main" count="401" uniqueCount="242">
  <si>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</si>
  <si>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</si>
  <si>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</si>
  <si>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</si>
  <si>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</si>
  <si>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</si>
  <si>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</si>
  <si>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</si>
  <si>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</si>
  <si>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</si>
  <si>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</si>
  <si>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</si>
  <si>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</si>
  <si>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</si>
  <si>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</si>
  <si>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</si>
  <si>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</si>
  <si>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</si>
  <si>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</si>
  <si>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</si>
  <si>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</si>
  <si>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</si>
  <si>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</si>
  <si>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</si>
  <si>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</si>
  <si>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</si>
  <si>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</si>
  <si>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</si>
  <si>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</si>
  <si>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</si>
  <si>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</si>
  <si>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</si>
  <si>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</si>
  <si>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</si>
  <si>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</si>
  <si>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</si>
  <si>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</si>
  <si>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</si>
  <si>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</si>
  <si>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</si>
  <si>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Naziv</t>
  </si>
  <si>
    <t>EUR</t>
  </si>
  <si>
    <t>08 Rekreacija, kultura, religija</t>
  </si>
  <si>
    <t>082 Službe kulture</t>
  </si>
  <si>
    <t>Prihodi od upravnih i
administrativnih pristojbi, pristojbi po posebnim propisima i naknada</t>
  </si>
  <si>
    <t>Kazne, upravne mjere i ostali rashodi</t>
  </si>
  <si>
    <t>Financijski rashodi</t>
  </si>
  <si>
    <t>UKUPNO PRIHODI:</t>
  </si>
  <si>
    <t>UKUPNO RASHODI:</t>
  </si>
  <si>
    <t>Pod skupina</t>
  </si>
  <si>
    <t>Odjeljak</t>
  </si>
  <si>
    <t>Osn. račun</t>
  </si>
  <si>
    <t>Naziv računa</t>
  </si>
  <si>
    <t>Vlastiti
prihodi</t>
  </si>
  <si>
    <t>Prihodi za posebne namjene</t>
  </si>
  <si>
    <t>Pomoći</t>
  </si>
  <si>
    <t>AKTIVNOST 01 - REDOVNI IZDACI POSLOVANJA</t>
  </si>
  <si>
    <t>Plaće (Bruto)</t>
  </si>
  <si>
    <t>Plaće za redovan rad</t>
  </si>
  <si>
    <t>Plaće za zaposlenike</t>
  </si>
  <si>
    <t>Ostali rashodi za zaposlene</t>
  </si>
  <si>
    <t>Nagrade</t>
  </si>
  <si>
    <t>Naknade za bolest, invalidnost i smrtni slučaj</t>
  </si>
  <si>
    <t>Regres za godišnji odmor</t>
  </si>
  <si>
    <t>Ostali nenavedeni rashodi za zaposlene</t>
  </si>
  <si>
    <t>Doprinosi na plaće</t>
  </si>
  <si>
    <t>Doprinosi za obvezno zdravstveno osiguranje</t>
  </si>
  <si>
    <t>Naknade troškova zaposlenima</t>
  </si>
  <si>
    <t>Službena putovanja</t>
  </si>
  <si>
    <t>Dnevnice za službeni put u zemlji</t>
  </si>
  <si>
    <t>Naknade za smještaj na sl. putu</t>
  </si>
  <si>
    <t>Naknada za službeni put u zemlji</t>
  </si>
  <si>
    <t>Naknade za prijevoz</t>
  </si>
  <si>
    <t>Naknade za prijevoz na posao i s posla</t>
  </si>
  <si>
    <t>Stručno usavršavanje radnika</t>
  </si>
  <si>
    <t>Seminari, savjetovanja i simpoziji</t>
  </si>
  <si>
    <t>Rashodi za materijal i energiju</t>
  </si>
  <si>
    <t>Uredski materijal i ostali materijalni rashodi</t>
  </si>
  <si>
    <t>Literatura</t>
  </si>
  <si>
    <t>Materijal i sredstva za čišćenje i održavanje</t>
  </si>
  <si>
    <t>Materijal za higijenske potrebe i njegu</t>
  </si>
  <si>
    <t>Ostali materijal za potrebe redovnog poslovanja</t>
  </si>
  <si>
    <t>Materijal i dijelovi za tekuće i inv.održavanje</t>
  </si>
  <si>
    <t>Materijal i dijelovi za tekuće i inv. održavanje</t>
  </si>
  <si>
    <t>Sitni inventar</t>
  </si>
  <si>
    <t>Rashodi za usluge</t>
  </si>
  <si>
    <t>Usluge telefona, pošte i prijevoza</t>
  </si>
  <si>
    <t>Usluge telefona, telefaksa</t>
  </si>
  <si>
    <t>Poštarina</t>
  </si>
  <si>
    <t>Usluge tek i inv. odr.postr. i opreme</t>
  </si>
  <si>
    <t>Zakupnine i najamnine</t>
  </si>
  <si>
    <t>Licence</t>
  </si>
  <si>
    <t>Intelektualne i osobne usluge</t>
  </si>
  <si>
    <t>Ostale intelektualne usluge</t>
  </si>
  <si>
    <t>Računalne usluge</t>
  </si>
  <si>
    <t>Ostale računalne usluge</t>
  </si>
  <si>
    <t>Ostale usluge</t>
  </si>
  <si>
    <t>Grafič. i tisk. usl., usl.kopiranja i uvezivanja</t>
  </si>
  <si>
    <t>Ostale nespomenute usluge</t>
  </si>
  <si>
    <t>Naknade troškova službenog puta</t>
  </si>
  <si>
    <t>Naknade ostalih troškova</t>
  </si>
  <si>
    <t>Ostali nespomenuti rashodi poslovanja</t>
  </si>
  <si>
    <t>Premije osiguranja</t>
  </si>
  <si>
    <t>Premije osiguranja ostale imovine</t>
  </si>
  <si>
    <t>Reprezentacija</t>
  </si>
  <si>
    <t>Članarine</t>
  </si>
  <si>
    <t>Tuzemne članarine</t>
  </si>
  <si>
    <t>Ostali financijski rashodi</t>
  </si>
  <si>
    <t>Bankarske usluge i usluge platnog prometa</t>
  </si>
  <si>
    <t>Usluge banaka</t>
  </si>
  <si>
    <t>Ras.za nabavu proizv. dugotrajne imovine</t>
  </si>
  <si>
    <t>Postrojenja i oprema</t>
  </si>
  <si>
    <t>Uredska oprema i namještaj</t>
  </si>
  <si>
    <t>Računala i računalna oprema</t>
  </si>
  <si>
    <t>Uredski namještaj</t>
  </si>
  <si>
    <t>Uređaji, strojevi i oprema za ostale namjene</t>
  </si>
  <si>
    <t>Uređaji</t>
  </si>
  <si>
    <t>Knjige</t>
  </si>
  <si>
    <t>Knjige u knjižnicama</t>
  </si>
  <si>
    <t>Nematerijalna proizvedena imovina</t>
  </si>
  <si>
    <t>Umjetnička, literarna i znanstvena djela</t>
  </si>
  <si>
    <t>Zvučni i tekstualni zapisi (AVE građa)</t>
  </si>
  <si>
    <t xml:space="preserve">Donacije </t>
  </si>
  <si>
    <t>Prihodi od nefinancijske imovine i nadokade šteta s osnova osiguranja</t>
  </si>
  <si>
    <t>Namjenski primici
od zaduživanja</t>
  </si>
  <si>
    <t>63622 (Ministarstvo kulture)</t>
  </si>
  <si>
    <t>Preneseni višak</t>
  </si>
  <si>
    <t>Ukupno (po izvorima)</t>
  </si>
  <si>
    <t>Izvor financiranja 11</t>
  </si>
  <si>
    <t>Izvor financiranja 51</t>
  </si>
  <si>
    <t xml:space="preserve">Rashodi za nabavu nefinancijske imovine </t>
  </si>
  <si>
    <t xml:space="preserve">                                                                                                                                </t>
  </si>
  <si>
    <t xml:space="preserve">        </t>
  </si>
  <si>
    <t>Prihodi od imovine</t>
  </si>
  <si>
    <t>Pomoći EU</t>
  </si>
  <si>
    <t>Prihodi od prodaje proizvoda i robe te pruženih usluga i prihodi od donacija</t>
  </si>
  <si>
    <t>Donacije</t>
  </si>
  <si>
    <t>Izvor financiranja 52</t>
  </si>
  <si>
    <t>636220 (Ministarstvo kulture-otkup knjiga)</t>
  </si>
  <si>
    <t>Pristojbe i naknade</t>
  </si>
  <si>
    <t>Sudske pristojbe</t>
  </si>
  <si>
    <t>Javnobilježničke pristojbe</t>
  </si>
  <si>
    <t>Usluge platnog prometa</t>
  </si>
  <si>
    <t>Knjige - otkup MK</t>
  </si>
  <si>
    <t>Premije osiguranja zaposlenih</t>
  </si>
  <si>
    <t>63813 (Pomoć EU)</t>
  </si>
  <si>
    <t>Pomoći
EU</t>
  </si>
  <si>
    <t>Usluge tekućeg i investicijskog održavanja</t>
  </si>
  <si>
    <t>Naknade troš. osobama izvan radnog odnosa</t>
  </si>
  <si>
    <t>Izvor financiranja 61</t>
  </si>
  <si>
    <t>Energija</t>
  </si>
  <si>
    <t>Električna energija</t>
  </si>
  <si>
    <t>Plin</t>
  </si>
  <si>
    <t>Usluge interneta</t>
  </si>
  <si>
    <t>Komunalne usluge</t>
  </si>
  <si>
    <t>Opskrba vodom</t>
  </si>
  <si>
    <t>Iznošenje i odvoz smeća</t>
  </si>
  <si>
    <t>Ostale komunalne usluge</t>
  </si>
  <si>
    <t>Zakupnine i najamnine za građevinske objekte</t>
  </si>
  <si>
    <t>Usluge čišćenja, pranja i sl.</t>
  </si>
  <si>
    <t>Usluge tek. i inv. održavanja građ.objekta</t>
  </si>
  <si>
    <t>6711(Grad)</t>
  </si>
  <si>
    <t>6712(Grad)</t>
  </si>
  <si>
    <t>63613 (Krap.zag.županija)</t>
  </si>
  <si>
    <t>JAVNE POTREBE U KULTURI I RELIGIJSKOJ KULTURI</t>
  </si>
  <si>
    <t>Aktivnost A101501</t>
  </si>
  <si>
    <t>REDOVNA DJELATNOST GRADSKE KNJIŽNICE "KSAVER ŠANDOR GJALSKI"</t>
  </si>
  <si>
    <t>Aktivnost A101502</t>
  </si>
  <si>
    <t>RASHODI IZ VLASTITIH I OSTALIH PRIHODA GRADSKE KNJIŽNICE "KSAVER ŠANDOR GJALSKI"</t>
  </si>
  <si>
    <t>Ostale naknade troškova zaposlenima</t>
  </si>
  <si>
    <t>Naknada za korištenje privatnog automobila u
službene svrhe</t>
  </si>
  <si>
    <t>Projekcija 
za 2027.</t>
  </si>
  <si>
    <t>PLAN 2025.</t>
  </si>
  <si>
    <t>PLAN
2025.</t>
  </si>
  <si>
    <t>2025.</t>
  </si>
  <si>
    <t>UKUPNO</t>
  </si>
  <si>
    <t>Opći prihodi 
i primici</t>
  </si>
  <si>
    <t>63612 (Ministarstvo kulture)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</si>
  <si>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</si>
  <si>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</si>
  <si>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</si>
  <si>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</si>
  <si>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</si>
  <si>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</si>
  <si>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Plan 2025.</t>
  </si>
  <si>
    <t>Projekcija 
2027.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</si>
  <si>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</si>
  <si>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</si>
  <si>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</si>
  <si>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TEKUĆE GODINE</t>
  </si>
  <si>
    <t>D) VIŠEGODIŠNJI PLAN URAVNOTEŽENJA</t>
  </si>
  <si>
    <t>C) PRENESENI VIŠAK ILI PRENESENI MANJAK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</si>
  <si>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</si>
  <si>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</si>
  <si>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</si>
  <si>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</si>
  <si>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OPĆI PRIHODI I PRIMICI</t>
  </si>
  <si>
    <t>VLASTITI PRIHODI</t>
  </si>
  <si>
    <t>PRIHODI ZA POSEBNE NAMJENE</t>
  </si>
  <si>
    <t>POMOĆI</t>
  </si>
  <si>
    <t>DONACIJE</t>
  </si>
  <si>
    <t>PRIHODI OD PRODAJE ILI ZAMJENE NEFINANCIJSKE IMOVINE I NAKNADE S NASLOVA OSIGURANJA</t>
  </si>
  <si>
    <t>RASHODI POSLOVANJA PREMA IZVORIMA FINANCIRANJA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</si>
  <si>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</si>
  <si>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</si>
  <si>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</si>
  <si>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</si>
  <si>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</si>
  <si>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1 Opći prihodi i primici</t>
  </si>
  <si>
    <t xml:space="preserve">  11 Opći prihodi i primici</t>
  </si>
  <si>
    <t>3 Vlastiti prihodi</t>
  </si>
  <si>
    <t xml:space="preserve">  31 Vlastiti prihodi</t>
  </si>
  <si>
    <t>Razdjel: 003, UPRAVNI ODJEL ZA KOMUNALNO GOSPODARSTVO I JAVNE POTREBE</t>
  </si>
  <si>
    <t>Glava: 01, UO ZA KOMUNALNO GOSPODARSTVO I JAVNE POTREBE</t>
  </si>
  <si>
    <t>Korisnik: 42188, GRADSKA KNJIŽNICA "KSAVER ŠANDOR GJALSKI"</t>
  </si>
  <si>
    <t>FINANCIJSKI PLAN
GRADSKE KNJIŽNICE KSAVER ŠANDOR GJALSKI 
ZA 2026. I PROJEKCIJA ZA 2027. I 2028. GODINU</t>
  </si>
  <si>
    <t>Izvršenje 2024.</t>
  </si>
  <si>
    <t>Tekući plan 2025.</t>
  </si>
  <si>
    <t>Plan 2026.</t>
  </si>
  <si>
    <t>Projekcija 
2028.</t>
  </si>
  <si>
    <t>Zabok, 06.10.2025.</t>
  </si>
  <si>
    <t>Plan za 2026.</t>
  </si>
  <si>
    <t>Projekcija 
za 2028.</t>
  </si>
  <si>
    <t>Projekcija 
 2027.</t>
  </si>
  <si>
    <t>Prihodi od prodaje ili zamjene nefinancijske imovine i naknade s osnova osiguranja</t>
  </si>
  <si>
    <t>Izvor financiranja 43</t>
  </si>
  <si>
    <t>PLAN 2026.</t>
  </si>
  <si>
    <t>2026.</t>
  </si>
  <si>
    <t>63414 (HZZ)</t>
  </si>
  <si>
    <t>65267 (naknada štete)</t>
  </si>
  <si>
    <t>PRIJEDLOG PLANA ZA 2026.</t>
  </si>
  <si>
    <t>Ukupno prihodi i primici:</t>
  </si>
  <si>
    <t>PRIJEDLOG PLANA 2026.</t>
  </si>
  <si>
    <t>PLAN
2026.</t>
  </si>
  <si>
    <t>Bez prenesenog viška:</t>
  </si>
  <si>
    <t>Prihodi od prodaje ili zamjene nefinancijske
imovine i naknade s naslova osiguranja</t>
  </si>
  <si>
    <t>Prihodi od prodaje ili zamjene nefinancijske
imovine i naknade s osnova osiguranja</t>
  </si>
  <si>
    <t>Izvor financiranja 71</t>
  </si>
  <si>
    <t>Prihodi od prodaje ili zamjene nefinancijske imovine
i naknade s osnova osiguranja</t>
  </si>
  <si>
    <t>Izvor financiranja 31</t>
  </si>
  <si>
    <t>PRIHODI OD PRODAJE ILI ZAMJENE NEFINANCIJSKE
IMOVINE I NAKNADE S NASLOVA OSIGURANJA</t>
  </si>
  <si>
    <t xml:space="preserve">PROGRAM: 11015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</si>
</sst>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339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left" wrapText="1"/>
    </xf>
    <xf numFmtId="0" fontId="13" fillId="0" borderId="0" xfId="0" applyFont="1"/>
    <xf numFmtId="0" fontId="17" fillId="0" borderId="0" xfId="0" applyFont="1" applyAlignment="1">
      <alignment horizontal="center" vertical="center" wrapText="1"/>
    </xf>
    <xf numFmtId="0" fontId="18" fillId="2" borderId="0" xfId="0" quotePrefix="1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3" fontId="0" fillId="0" borderId="0" xfId="0" applyNumberFormat="1"/>
    <xf numFmtId="0" fontId="0" fillId="0" borderId="0" xfId="0" applyAlignment="1">
      <alignment horizontal="right"/>
    </xf>
    <xf numFmtId="0" fontId="10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0" fontId="8" fillId="3" borderId="3" xfId="0" quotePrefix="1" applyFont="1" applyFill="1" applyBorder="1" applyAlignment="1">
      <alignment horizontal="left" vertical="center"/>
    </xf>
    <xf numFmtId="0" fontId="9" fillId="3" borderId="3" xfId="0" quotePrefix="1" applyFont="1" applyFill="1" applyBorder="1" applyAlignment="1">
      <alignment horizontal="left" vertical="center"/>
    </xf>
    <xf numFmtId="0" fontId="8" fillId="3" borderId="3" xfId="0" applyFont="1" applyFill="1" applyBorder="1" applyAlignment="1">
      <alignment vertical="center" wrapText="1"/>
    </xf>
    <xf numFmtId="0" fontId="9" fillId="3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3" fontId="23" fillId="0" borderId="0" xfId="1" applyNumberFormat="1" applyFont="1"/>
    <xf numFmtId="3" fontId="24" fillId="0" borderId="0" xfId="1" applyNumberFormat="1" applyFont="1" applyAlignment="1">
      <alignment horizontal="left"/>
    </xf>
    <xf numFmtId="3" fontId="23" fillId="0" borderId="0" xfId="1" applyNumberFormat="1" applyFont="1" applyAlignment="1">
      <alignment wrapText="1"/>
    </xf>
    <xf numFmtId="0" fontId="25" fillId="6" borderId="6" xfId="1" applyFont="1" applyFill="1" applyBorder="1" applyAlignment="1">
      <alignment horizontal="center"/>
    </xf>
    <xf numFmtId="0" fontId="26" fillId="6" borderId="6" xfId="1" applyFont="1" applyFill="1" applyBorder="1"/>
    <xf numFmtId="3" fontId="23" fillId="7" borderId="0" xfId="1" applyNumberFormat="1" applyFont="1" applyFill="1"/>
    <xf numFmtId="0" fontId="25" fillId="8" borderId="6" xfId="1" applyFont="1" applyFill="1" applyBorder="1" applyAlignment="1">
      <alignment horizontal="center"/>
    </xf>
    <xf numFmtId="0" fontId="26" fillId="8" borderId="6" xfId="1" applyFont="1" applyFill="1" applyBorder="1"/>
    <xf numFmtId="3" fontId="22" fillId="8" borderId="0" xfId="1" applyNumberFormat="1" applyFont="1" applyFill="1"/>
    <xf numFmtId="3" fontId="22" fillId="7" borderId="0" xfId="1" applyNumberFormat="1" applyFont="1" applyFill="1"/>
    <xf numFmtId="0" fontId="25" fillId="9" borderId="6" xfId="1" applyFont="1" applyFill="1" applyBorder="1" applyAlignment="1">
      <alignment horizontal="center"/>
    </xf>
    <xf numFmtId="0" fontId="26" fillId="9" borderId="6" xfId="1" applyFont="1" applyFill="1" applyBorder="1"/>
    <xf numFmtId="3" fontId="22" fillId="9" borderId="0" xfId="1" applyNumberFormat="1" applyFont="1" applyFill="1"/>
    <xf numFmtId="0" fontId="27" fillId="7" borderId="6" xfId="1" applyFont="1" applyFill="1" applyBorder="1" applyAlignment="1">
      <alignment horizontal="center"/>
    </xf>
    <xf numFmtId="0" fontId="25" fillId="7" borderId="6" xfId="1" applyFont="1" applyFill="1" applyBorder="1" applyAlignment="1">
      <alignment horizontal="center"/>
    </xf>
    <xf numFmtId="0" fontId="28" fillId="7" borderId="6" xfId="1" applyFont="1" applyFill="1" applyBorder="1"/>
    <xf numFmtId="3" fontId="23" fillId="6" borderId="0" xfId="1" applyNumberFormat="1" applyFont="1" applyFill="1"/>
    <xf numFmtId="0" fontId="28" fillId="7" borderId="6" xfId="1" applyFont="1" applyFill="1" applyBorder="1" applyAlignment="1">
      <alignment wrapText="1"/>
    </xf>
    <xf numFmtId="0" fontId="26" fillId="8" borderId="6" xfId="1" applyFont="1" applyFill="1" applyBorder="1" applyAlignment="1">
      <alignment wrapText="1"/>
    </xf>
    <xf numFmtId="3" fontId="22" fillId="6" borderId="0" xfId="1" applyNumberFormat="1" applyFont="1" applyFill="1"/>
    <xf numFmtId="0" fontId="26" fillId="9" borderId="6" xfId="1" applyFont="1" applyFill="1" applyBorder="1" applyAlignment="1">
      <alignment wrapText="1"/>
    </xf>
    <xf numFmtId="0" fontId="23" fillId="0" borderId="0" xfId="1" applyFont="1" applyAlignment="1">
      <alignment horizontal="center"/>
    </xf>
    <xf numFmtId="0" fontId="23" fillId="0" borderId="0" xfId="1" applyFont="1"/>
    <xf numFmtId="0" fontId="8" fillId="0" borderId="0" xfId="1"/>
    <xf numFmtId="0" fontId="10" fillId="0" borderId="0" xfId="1" applyFont="1"/>
    <xf numFmtId="0" fontId="7" fillId="0" borderId="0" xfId="1" applyFont="1"/>
    <xf numFmtId="0" fontId="30" fillId="0" borderId="0" xfId="1" applyFont="1" applyAlignment="1">
      <alignment horizontal="center"/>
    </xf>
    <xf numFmtId="0" fontId="31" fillId="0" borderId="0" xfId="1" applyFont="1" applyAlignment="1">
      <alignment horizontal="right"/>
    </xf>
    <xf numFmtId="0" fontId="30" fillId="0" borderId="10" xfId="1" applyFont="1" applyBorder="1"/>
    <xf numFmtId="0" fontId="30" fillId="0" borderId="0" xfId="1" applyFont="1"/>
    <xf numFmtId="3" fontId="7" fillId="0" borderId="0" xfId="1" applyNumberFormat="1" applyFont="1"/>
    <xf numFmtId="3" fontId="8" fillId="0" borderId="0" xfId="1" applyNumberFormat="1"/>
    <xf numFmtId="3" fontId="33" fillId="0" borderId="0" xfId="1" applyNumberFormat="1" applyFont="1"/>
    <xf numFmtId="3" fontId="16" fillId="0" borderId="6" xfId="1" applyNumberFormat="1" applyFont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/>
    </xf>
    <xf numFmtId="0" fontId="8" fillId="3" borderId="3" xfId="0" quotePrefix="1" applyFont="1" applyFill="1" applyBorder="1" applyAlignment="1">
      <alignment horizontal="center" vertical="center"/>
    </xf>
    <xf numFmtId="0" fontId="9" fillId="3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left" vertical="center" wrapText="1"/>
    </xf>
    <xf numFmtId="3" fontId="8" fillId="0" borderId="0" xfId="1" applyNumberFormat="1" applyAlignment="1">
      <alignment horizontal="center"/>
    </xf>
    <xf numFmtId="0" fontId="8" fillId="0" borderId="0" xfId="1" applyAlignment="1">
      <alignment horizontal="left"/>
    </xf>
    <xf numFmtId="0" fontId="8" fillId="0" borderId="0" xfId="1" applyAlignment="1">
      <alignment horizontal="center"/>
    </xf>
    <xf numFmtId="164" fontId="8" fillId="0" borderId="0" xfId="1" applyNumberFormat="1" applyAlignment="1">
      <alignment horizontal="center"/>
    </xf>
    <xf numFmtId="3" fontId="8" fillId="0" borderId="0" xfId="1" applyNumberFormat="1" applyAlignment="1">
      <alignment horizontal="left"/>
    </xf>
    <xf numFmtId="0" fontId="34" fillId="0" borderId="0" xfId="0" applyFont="1" applyAlignment="1">
      <alignment horizontal="right" vertical="center" wrapText="1"/>
    </xf>
    <xf numFmtId="0" fontId="10" fillId="13" borderId="13" xfId="1" applyFont="1" applyFill="1" applyBorder="1" applyAlignment="1">
      <alignment horizontal="right" vertical="center" wrapText="1"/>
    </xf>
    <xf numFmtId="0" fontId="10" fillId="13" borderId="17" xfId="1" applyFont="1" applyFill="1" applyBorder="1" applyAlignment="1">
      <alignment horizontal="left" wrapText="1"/>
    </xf>
    <xf numFmtId="0" fontId="10" fillId="13" borderId="35" xfId="1" applyFont="1" applyFill="1" applyBorder="1" applyAlignment="1">
      <alignment horizontal="center"/>
    </xf>
    <xf numFmtId="0" fontId="37" fillId="0" borderId="0" xfId="0" applyFont="1"/>
    <xf numFmtId="3" fontId="35" fillId="0" borderId="3" xfId="0" applyNumberFormat="1" applyFont="1" applyBorder="1" applyAlignment="1">
      <alignment horizontal="right"/>
    </xf>
    <xf numFmtId="3" fontId="35" fillId="3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6" fillId="12" borderId="4" xfId="0" applyFont="1" applyFill="1" applyBorder="1" applyAlignment="1">
      <alignment horizontal="left" vertical="center" wrapText="1"/>
    </xf>
    <xf numFmtId="0" fontId="16" fillId="0" borderId="32" xfId="1" applyFont="1" applyBorder="1" applyAlignment="1">
      <alignment horizontal="center" vertical="center" wrapText="1"/>
    </xf>
    <xf numFmtId="3" fontId="18" fillId="0" borderId="0" xfId="1" applyNumberFormat="1" applyFont="1"/>
    <xf numFmtId="0" fontId="6" fillId="14" borderId="4" xfId="0" applyFont="1" applyFill="1" applyBorder="1" applyAlignment="1">
      <alignment horizontal="left" vertical="center" wrapText="1"/>
    </xf>
    <xf numFmtId="0" fontId="25" fillId="15" borderId="6" xfId="1" applyFont="1" applyFill="1" applyBorder="1" applyAlignment="1">
      <alignment horizontal="center" vertical="center" wrapText="1"/>
    </xf>
    <xf numFmtId="0" fontId="0" fillId="2" borderId="0" xfId="0" applyFill="1"/>
    <xf numFmtId="3" fontId="3" fillId="2" borderId="1" xfId="0" applyNumberFormat="1" applyFont="1" applyFill="1" applyBorder="1" applyAlignment="1">
      <alignment horizontal="left" vertical="center" wrapText="1" indent="1"/>
    </xf>
    <xf numFmtId="0" fontId="22" fillId="0" borderId="41" xfId="1" applyFont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3" fontId="40" fillId="0" borderId="0" xfId="1" applyNumberFormat="1" applyFont="1" applyAlignment="1">
      <alignment wrapText="1"/>
    </xf>
    <xf numFmtId="0" fontId="35" fillId="4" borderId="1" xfId="0" applyFont="1" applyFill="1" applyBorder="1" applyAlignment="1">
      <alignment horizontal="center" vertical="center" wrapText="1"/>
    </xf>
    <xf numFmtId="3" fontId="39" fillId="0" borderId="26" xfId="1" applyNumberFormat="1" applyFont="1" applyBorder="1" applyAlignment="1">
      <alignment horizontal="left" wrapText="1"/>
    </xf>
    <xf numFmtId="3" fontId="16" fillId="0" borderId="8" xfId="1" applyNumberFormat="1" applyFont="1" applyBorder="1" applyAlignment="1">
      <alignment horizontal="center" vertical="center" wrapText="1"/>
    </xf>
    <xf numFmtId="4" fontId="10" fillId="5" borderId="8" xfId="1" applyNumberFormat="1" applyFont="1" applyFill="1" applyBorder="1" applyAlignment="1">
      <alignment horizontal="right" vertical="center" wrapText="1"/>
    </xf>
    <xf numFmtId="4" fontId="10" fillId="5" borderId="6" xfId="1" applyNumberFormat="1" applyFont="1" applyFill="1" applyBorder="1" applyAlignment="1">
      <alignment horizontal="right" vertical="center" wrapText="1"/>
    </xf>
    <xf numFmtId="4" fontId="10" fillId="15" borderId="8" xfId="1" applyNumberFormat="1" applyFont="1" applyFill="1" applyBorder="1" applyAlignment="1">
      <alignment horizontal="right" vertical="center" wrapText="1"/>
    </xf>
    <xf numFmtId="4" fontId="10" fillId="15" borderId="6" xfId="1" applyNumberFormat="1" applyFont="1" applyFill="1" applyBorder="1" applyAlignment="1">
      <alignment horizontal="right" vertical="center" wrapText="1"/>
    </xf>
    <xf numFmtId="4" fontId="10" fillId="15" borderId="40" xfId="1" applyNumberFormat="1" applyFont="1" applyFill="1" applyBorder="1" applyAlignment="1">
      <alignment horizontal="right" vertical="center" wrapText="1"/>
    </xf>
    <xf numFmtId="4" fontId="10" fillId="6" borderId="8" xfId="1" applyNumberFormat="1" applyFont="1" applyFill="1" applyBorder="1" applyAlignment="1">
      <alignment vertical="center"/>
    </xf>
    <xf numFmtId="4" fontId="10" fillId="6" borderId="6" xfId="1" applyNumberFormat="1" applyFont="1" applyFill="1" applyBorder="1" applyAlignment="1">
      <alignment vertical="center"/>
    </xf>
    <xf numFmtId="4" fontId="10" fillId="8" borderId="8" xfId="1" applyNumberFormat="1" applyFont="1" applyFill="1" applyBorder="1" applyAlignment="1">
      <alignment vertical="center"/>
    </xf>
    <xf numFmtId="4" fontId="10" fillId="8" borderId="6" xfId="1" applyNumberFormat="1" applyFont="1" applyFill="1" applyBorder="1" applyAlignment="1">
      <alignment vertical="center"/>
    </xf>
    <xf numFmtId="4" fontId="10" fillId="9" borderId="8" xfId="1" applyNumberFormat="1" applyFont="1" applyFill="1" applyBorder="1" applyAlignment="1">
      <alignment vertical="center"/>
    </xf>
    <xf numFmtId="4" fontId="10" fillId="9" borderId="6" xfId="1" applyNumberFormat="1" applyFont="1" applyFill="1" applyBorder="1" applyAlignment="1">
      <alignment vertical="center"/>
    </xf>
    <xf numFmtId="4" fontId="8" fillId="7" borderId="8" xfId="1" applyNumberFormat="1" applyFill="1" applyBorder="1" applyAlignment="1">
      <alignment vertical="center"/>
    </xf>
    <xf numFmtId="4" fontId="8" fillId="7" borderId="6" xfId="1" applyNumberFormat="1" applyFill="1" applyBorder="1" applyAlignment="1">
      <alignment vertical="center"/>
    </xf>
    <xf numFmtId="4" fontId="10" fillId="7" borderId="6" xfId="1" applyNumberFormat="1" applyFont="1" applyFill="1" applyBorder="1" applyAlignment="1">
      <alignment vertical="center"/>
    </xf>
    <xf numFmtId="4" fontId="10" fillId="6" borderId="8" xfId="1" applyNumberFormat="1" applyFont="1" applyFill="1" applyBorder="1"/>
    <xf numFmtId="4" fontId="10" fillId="6" borderId="6" xfId="1" applyNumberFormat="1" applyFont="1" applyFill="1" applyBorder="1"/>
    <xf numFmtId="4" fontId="10" fillId="8" borderId="8" xfId="1" applyNumberFormat="1" applyFont="1" applyFill="1" applyBorder="1"/>
    <xf numFmtId="4" fontId="10" fillId="8" borderId="6" xfId="1" applyNumberFormat="1" applyFont="1" applyFill="1" applyBorder="1"/>
    <xf numFmtId="4" fontId="10" fillId="9" borderId="8" xfId="1" applyNumberFormat="1" applyFont="1" applyFill="1" applyBorder="1"/>
    <xf numFmtId="4" fontId="10" fillId="9" borderId="6" xfId="1" applyNumberFormat="1" applyFont="1" applyFill="1" applyBorder="1" applyAlignment="1">
      <alignment wrapText="1"/>
    </xf>
    <xf numFmtId="4" fontId="8" fillId="7" borderId="8" xfId="1" applyNumberFormat="1" applyFill="1" applyBorder="1"/>
    <xf numFmtId="4" fontId="8" fillId="7" borderId="6" xfId="1" applyNumberFormat="1" applyFill="1" applyBorder="1" applyAlignment="1">
      <alignment wrapText="1"/>
    </xf>
    <xf numFmtId="4" fontId="8" fillId="7" borderId="6" xfId="1" applyNumberFormat="1" applyFill="1" applyBorder="1"/>
    <xf numFmtId="4" fontId="10" fillId="9" borderId="6" xfId="1" applyNumberFormat="1" applyFont="1" applyFill="1" applyBorder="1"/>
    <xf numFmtId="3" fontId="41" fillId="0" borderId="8" xfId="1" applyNumberFormat="1" applyFont="1" applyBorder="1" applyAlignment="1">
      <alignment horizontal="center" vertical="center" wrapText="1"/>
    </xf>
    <xf numFmtId="3" fontId="41" fillId="0" borderId="6" xfId="1" applyNumberFormat="1" applyFont="1" applyBorder="1" applyAlignment="1">
      <alignment horizontal="center" vertical="center" wrapText="1"/>
    </xf>
    <xf numFmtId="4" fontId="31" fillId="0" borderId="21" xfId="1" applyNumberFormat="1" applyFont="1" applyBorder="1" applyAlignment="1">
      <alignment horizontal="right" vertical="center" wrapText="1"/>
    </xf>
    <xf numFmtId="4" fontId="31" fillId="0" borderId="19" xfId="1" applyNumberFormat="1" applyFont="1" applyBorder="1" applyAlignment="1">
      <alignment horizontal="center" wrapText="1"/>
    </xf>
    <xf numFmtId="4" fontId="31" fillId="0" borderId="19" xfId="1" applyNumberFormat="1" applyFont="1" applyBorder="1" applyAlignment="1">
      <alignment horizontal="center" vertical="center" wrapText="1"/>
    </xf>
    <xf numFmtId="4" fontId="31" fillId="0" borderId="20" xfId="1" applyNumberFormat="1" applyFont="1" applyBorder="1" applyAlignment="1">
      <alignment horizontal="center" vertical="center" wrapText="1"/>
    </xf>
    <xf numFmtId="4" fontId="31" fillId="0" borderId="22" xfId="1" applyNumberFormat="1" applyFont="1" applyBorder="1" applyAlignment="1">
      <alignment horizontal="center" vertical="center" wrapText="1"/>
    </xf>
    <xf numFmtId="4" fontId="31" fillId="0" borderId="6" xfId="1" applyNumberFormat="1" applyFont="1" applyBorder="1"/>
    <xf numFmtId="4" fontId="31" fillId="0" borderId="9" xfId="1" applyNumberFormat="1" applyFont="1" applyBorder="1"/>
    <xf numFmtId="4" fontId="31" fillId="0" borderId="23" xfId="1" applyNumberFormat="1" applyFont="1" applyBorder="1"/>
    <xf numFmtId="4" fontId="31" fillId="0" borderId="42" xfId="1" applyNumberFormat="1" applyFont="1" applyBorder="1" applyAlignment="1">
      <alignment horizontal="right" vertical="center" wrapText="1"/>
    </xf>
    <xf numFmtId="4" fontId="31" fillId="0" borderId="8" xfId="1" applyNumberFormat="1" applyFont="1" applyBorder="1"/>
    <xf numFmtId="4" fontId="31" fillId="0" borderId="6" xfId="1" applyNumberFormat="1" applyFont="1" applyBorder="1" applyAlignment="1">
      <alignment horizontal="right"/>
    </xf>
    <xf numFmtId="4" fontId="31" fillId="0" borderId="27" xfId="1" applyNumberFormat="1" applyFont="1" applyBorder="1"/>
    <xf numFmtId="4" fontId="31" fillId="0" borderId="25" xfId="1" applyNumberFormat="1" applyFont="1" applyBorder="1" applyAlignment="1">
      <alignment horizontal="right"/>
    </xf>
    <xf numFmtId="4" fontId="31" fillId="0" borderId="25" xfId="1" applyNumberFormat="1" applyFont="1" applyBorder="1"/>
    <xf numFmtId="4" fontId="31" fillId="0" borderId="26" xfId="1" applyNumberFormat="1" applyFont="1" applyBorder="1"/>
    <xf numFmtId="4" fontId="31" fillId="0" borderId="28" xfId="1" applyNumberFormat="1" applyFont="1" applyBorder="1"/>
    <xf numFmtId="4" fontId="31" fillId="0" borderId="15" xfId="1" applyNumberFormat="1" applyFont="1" applyBorder="1"/>
    <xf numFmtId="4" fontId="31" fillId="0" borderId="14" xfId="1" applyNumberFormat="1" applyFont="1" applyBorder="1"/>
    <xf numFmtId="4" fontId="7" fillId="0" borderId="20" xfId="1" applyNumberFormat="1" applyFont="1" applyBorder="1" applyAlignment="1">
      <alignment horizontal="center" vertical="center" wrapText="1"/>
    </xf>
    <xf numFmtId="4" fontId="7" fillId="0" borderId="22" xfId="1" applyNumberFormat="1" applyFont="1" applyBorder="1" applyAlignment="1">
      <alignment horizontal="center" vertical="center" wrapText="1"/>
    </xf>
    <xf numFmtId="4" fontId="31" fillId="0" borderId="8" xfId="1" applyNumberFormat="1" applyFont="1" applyBorder="1" applyAlignment="1">
      <alignment horizontal="right"/>
    </xf>
    <xf numFmtId="4" fontId="7" fillId="0" borderId="9" xfId="1" applyNumberFormat="1" applyFont="1" applyBorder="1"/>
    <xf numFmtId="4" fontId="7" fillId="0" borderId="23" xfId="1" applyNumberFormat="1" applyFont="1" applyBorder="1"/>
    <xf numFmtId="4" fontId="7" fillId="0" borderId="26" xfId="1" applyNumberFormat="1" applyFont="1" applyBorder="1"/>
    <xf numFmtId="4" fontId="7" fillId="0" borderId="28" xfId="1" applyNumberFormat="1" applyFont="1" applyBorder="1"/>
    <xf numFmtId="0" fontId="23" fillId="0" borderId="18" xfId="1" applyFont="1" applyBorder="1" applyAlignment="1">
      <alignment horizontal="center" wrapText="1"/>
    </xf>
    <xf numFmtId="0" fontId="23" fillId="0" borderId="24" xfId="1" applyFont="1" applyBorder="1" applyAlignment="1">
      <alignment horizontal="center"/>
    </xf>
    <xf numFmtId="0" fontId="23" fillId="0" borderId="13" xfId="1" applyFont="1" applyBorder="1" applyAlignment="1">
      <alignment horizontal="center"/>
    </xf>
    <xf numFmtId="2" fontId="0" fillId="0" borderId="0" xfId="0" applyNumberFormat="1"/>
    <xf numFmtId="4" fontId="6" fillId="2" borderId="4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15" fillId="2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11" borderId="4" xfId="0" applyNumberFormat="1" applyFont="1" applyFill="1" applyBorder="1" applyAlignment="1">
      <alignment horizontal="right"/>
    </xf>
    <xf numFmtId="4" fontId="6" fillId="12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4" fontId="6" fillId="14" borderId="4" xfId="0" applyNumberFormat="1" applyFont="1" applyFill="1" applyBorder="1" applyAlignment="1">
      <alignment horizontal="right"/>
    </xf>
    <xf numFmtId="4" fontId="6" fillId="14" borderId="3" xfId="0" applyNumberFormat="1" applyFont="1" applyFill="1" applyBorder="1" applyAlignment="1">
      <alignment horizontal="right"/>
    </xf>
    <xf numFmtId="4" fontId="21" fillId="2" borderId="4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4" fontId="8" fillId="0" borderId="0" xfId="1" applyNumberFormat="1"/>
    <xf numFmtId="4" fontId="23" fillId="0" borderId="0" xfId="1" applyNumberFormat="1" applyFont="1"/>
    <xf numFmtId="4" fontId="35" fillId="3" borderId="3" xfId="0" applyNumberFormat="1" applyFont="1" applyFill="1" applyBorder="1" applyAlignment="1">
      <alignment horizontal="right"/>
    </xf>
    <xf numFmtId="4" fontId="35" fillId="0" borderId="3" xfId="0" applyNumberFormat="1" applyFont="1" applyBorder="1" applyAlignment="1">
      <alignment horizontal="right"/>
    </xf>
    <xf numFmtId="0" fontId="41" fillId="3" borderId="1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vertical="center"/>
    </xf>
    <xf numFmtId="4" fontId="35" fillId="0" borderId="3" xfId="0" applyNumberFormat="1" applyFont="1" applyBorder="1" applyAlignment="1">
      <alignment horizontal="right" wrapText="1"/>
    </xf>
    <xf numFmtId="4" fontId="35" fillId="3" borderId="3" xfId="0" applyNumberFormat="1" applyFont="1" applyFill="1" applyBorder="1" applyAlignment="1">
      <alignment horizontal="right" wrapText="1"/>
    </xf>
    <xf numFmtId="0" fontId="35" fillId="2" borderId="3" xfId="0" applyFont="1" applyFill="1" applyBorder="1" applyAlignment="1">
      <alignment horizontal="center" vertical="center" wrapText="1"/>
    </xf>
    <xf numFmtId="0" fontId="35" fillId="0" borderId="1" xfId="0" quotePrefix="1" applyFont="1" applyBorder="1" applyAlignment="1">
      <alignment horizontal="left" wrapText="1"/>
    </xf>
    <xf numFmtId="0" fontId="35" fillId="0" borderId="2" xfId="0" quotePrefix="1" applyFont="1" applyBorder="1" applyAlignment="1">
      <alignment horizontal="left" wrapText="1"/>
    </xf>
    <xf numFmtId="0" fontId="35" fillId="0" borderId="2" xfId="0" quotePrefix="1" applyFont="1" applyBorder="1" applyAlignment="1">
      <alignment horizontal="center" wrapText="1"/>
    </xf>
    <xf numFmtId="0" fontId="35" fillId="0" borderId="2" xfId="0" quotePrefix="1" applyFont="1" applyBorder="1" applyAlignment="1">
      <alignment horizontal="left"/>
    </xf>
    <xf numFmtId="4" fontId="35" fillId="4" borderId="1" xfId="0" quotePrefix="1" applyNumberFormat="1" applyFont="1" applyFill="1" applyBorder="1" applyAlignment="1">
      <alignment horizontal="right"/>
    </xf>
    <xf numFmtId="2" fontId="35" fillId="4" borderId="1" xfId="0" quotePrefix="1" applyNumberFormat="1" applyFont="1" applyFill="1" applyBorder="1" applyAlignment="1">
      <alignment horizontal="right"/>
    </xf>
    <xf numFmtId="2" fontId="35" fillId="4" borderId="3" xfId="0" applyNumberFormat="1" applyFont="1" applyFill="1" applyBorder="1" applyAlignment="1">
      <alignment horizontal="right" wrapText="1"/>
    </xf>
    <xf numFmtId="2" fontId="35" fillId="3" borderId="1" xfId="0" quotePrefix="1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6" fillId="3" borderId="4" xfId="0" applyNumberFormat="1" applyFont="1" applyFill="1" applyBorder="1" applyAlignment="1">
      <alignment horizontal="right" vertical="center" wrapText="1"/>
    </xf>
    <xf numFmtId="0" fontId="43" fillId="0" borderId="3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 wrapText="1"/>
    </xf>
    <xf numFmtId="0" fontId="44" fillId="0" borderId="3" xfId="0" applyFont="1" applyBorder="1" applyAlignment="1">
      <alignment vertical="center"/>
    </xf>
    <xf numFmtId="0" fontId="45" fillId="2" borderId="3" xfId="0" quotePrefix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 vertical="center"/>
    </xf>
    <xf numFmtId="0" fontId="10" fillId="2" borderId="3" xfId="0" quotePrefix="1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6" fillId="16" borderId="4" xfId="0" applyNumberFormat="1" applyFont="1" applyFill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/>
    </xf>
    <xf numFmtId="4" fontId="43" fillId="0" borderId="3" xfId="0" applyNumberFormat="1" applyFont="1" applyBorder="1" applyAlignment="1">
      <alignment horizontal="right" vertical="center"/>
    </xf>
    <xf numFmtId="4" fontId="44" fillId="0" borderId="3" xfId="0" applyNumberFormat="1" applyFont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35" fillId="4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0" borderId="18" xfId="1" applyBorder="1" applyAlignment="1">
      <alignment horizontal="center" wrapText="1"/>
    </xf>
    <xf numFmtId="0" fontId="8" fillId="0" borderId="24" xfId="1" applyBorder="1" applyAlignment="1">
      <alignment horizontal="center"/>
    </xf>
    <xf numFmtId="4" fontId="31" fillId="0" borderId="16" xfId="1" applyNumberFormat="1" applyFont="1" applyBorder="1"/>
    <xf numFmtId="4" fontId="18" fillId="0" borderId="0" xfId="1" applyNumberFormat="1" applyFont="1"/>
    <xf numFmtId="4" fontId="23" fillId="7" borderId="6" xfId="1" applyNumberFormat="1" applyFont="1" applyFill="1" applyBorder="1" applyAlignment="1">
      <alignment vertical="center"/>
    </xf>
    <xf numFmtId="4" fontId="7" fillId="0" borderId="0" xfId="1" applyNumberFormat="1" applyFont="1"/>
    <xf numFmtId="0" fontId="46" fillId="2" borderId="3" xfId="0" quotePrefix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3" fillId="2" borderId="4" xfId="0" applyNumberFormat="1" applyFont="1" applyFill="1" applyBorder="1" applyAlignment="1">
      <alignment horizontal="left" wrapText="1"/>
    </xf>
    <xf numFmtId="4" fontId="0" fillId="0" borderId="0" xfId="0" applyNumberForma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35" fillId="3" borderId="1" xfId="0" quotePrefix="1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horizontal="left" vertical="center" wrapText="1"/>
    </xf>
    <xf numFmtId="0" fontId="35" fillId="3" borderId="4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1" fillId="3" borderId="1" xfId="0" quotePrefix="1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5" fillId="4" borderId="2" xfId="0" applyFont="1" applyFill="1" applyBorder="1" applyAlignment="1">
      <alignment horizontal="left" vertical="center" wrapText="1"/>
    </xf>
    <xf numFmtId="0" fontId="35" fillId="4" borderId="4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4" xfId="0" applyFont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41" fillId="0" borderId="1" xfId="0" quotePrefix="1" applyFont="1" applyBorder="1" applyAlignment="1">
      <alignment horizontal="left" vertical="center"/>
    </xf>
    <xf numFmtId="0" fontId="31" fillId="0" borderId="2" xfId="0" applyFont="1" applyBorder="1" applyAlignment="1">
      <alignment vertical="center"/>
    </xf>
    <xf numFmtId="0" fontId="41" fillId="0" borderId="1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1" fillId="3" borderId="1" xfId="0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6" fillId="2" borderId="1" xfId="0" quotePrefix="1" applyFont="1" applyFill="1" applyBorder="1" applyAlignment="1">
      <alignment horizontal="center" vertical="center"/>
    </xf>
    <xf numFmtId="0" fontId="16" fillId="2" borderId="2" xfId="0" quotePrefix="1" applyFont="1" applyFill="1" applyBorder="1" applyAlignment="1">
      <alignment horizontal="center" vertical="center"/>
    </xf>
    <xf numFmtId="0" fontId="16" fillId="2" borderId="4" xfId="0" quotePrefix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16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left" vertical="center" wrapText="1" indent="1"/>
    </xf>
    <xf numFmtId="0" fontId="6" fillId="14" borderId="2" xfId="0" applyFont="1" applyFill="1" applyBorder="1" applyAlignment="1">
      <alignment horizontal="left" vertical="center" wrapText="1" indent="1"/>
    </xf>
    <xf numFmtId="0" fontId="6" fillId="14" borderId="4" xfId="0" applyFont="1" applyFill="1" applyBorder="1" applyAlignment="1">
      <alignment horizontal="left" vertical="center" wrapText="1" indent="1"/>
    </xf>
    <xf numFmtId="0" fontId="36" fillId="12" borderId="1" xfId="0" applyFont="1" applyFill="1" applyBorder="1" applyAlignment="1">
      <alignment horizontal="left" vertical="center" wrapText="1"/>
    </xf>
    <xf numFmtId="0" fontId="36" fillId="12" borderId="2" xfId="0" applyFont="1" applyFill="1" applyBorder="1" applyAlignment="1">
      <alignment horizontal="left" vertical="center" wrapText="1"/>
    </xf>
    <xf numFmtId="0" fontId="36" fillId="12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left" vertical="center" wrapText="1"/>
    </xf>
    <xf numFmtId="0" fontId="6" fillId="11" borderId="4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30" fillId="0" borderId="10" xfId="1" applyNumberFormat="1" applyFont="1" applyBorder="1" applyAlignment="1">
      <alignment horizontal="center"/>
    </xf>
    <xf numFmtId="4" fontId="30" fillId="0" borderId="11" xfId="1" applyNumberFormat="1" applyFont="1" applyBorder="1" applyAlignment="1">
      <alignment horizontal="center"/>
    </xf>
    <xf numFmtId="4" fontId="30" fillId="0" borderId="12" xfId="1" applyNumberFormat="1" applyFont="1" applyBorder="1" applyAlignment="1">
      <alignment horizontal="center"/>
    </xf>
    <xf numFmtId="0" fontId="7" fillId="0" borderId="0" xfId="1" applyFont="1" applyAlignment="1">
      <alignment wrapText="1"/>
    </xf>
    <xf numFmtId="0" fontId="32" fillId="0" borderId="37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29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10" fillId="10" borderId="12" xfId="1" applyFont="1" applyFill="1" applyBorder="1" applyAlignment="1">
      <alignment horizontal="center" vertical="center" wrapText="1"/>
    </xf>
    <xf numFmtId="0" fontId="10" fillId="10" borderId="10" xfId="1" applyFont="1" applyFill="1" applyBorder="1" applyAlignment="1">
      <alignment horizontal="center" vertical="center"/>
    </xf>
    <xf numFmtId="0" fontId="10" fillId="10" borderId="36" xfId="1" applyFont="1" applyFill="1" applyBorder="1" applyAlignment="1">
      <alignment horizontal="center" vertical="center"/>
    </xf>
    <xf numFmtId="0" fontId="32" fillId="0" borderId="14" xfId="1" applyFont="1" applyBorder="1" applyAlignment="1">
      <alignment horizontal="center" vertical="center" wrapText="1"/>
    </xf>
    <xf numFmtId="0" fontId="32" fillId="0" borderId="16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vertical="center" wrapText="1"/>
    </xf>
    <xf numFmtId="0" fontId="25" fillId="5" borderId="6" xfId="1" applyFont="1" applyFill="1" applyBorder="1" applyAlignment="1">
      <alignment horizontal="center" vertical="center" wrapText="1"/>
    </xf>
    <xf numFmtId="3" fontId="16" fillId="0" borderId="9" xfId="1" applyNumberFormat="1" applyFont="1" applyBorder="1" applyAlignment="1">
      <alignment horizontal="center" vertical="center"/>
    </xf>
    <xf numFmtId="3" fontId="16" fillId="0" borderId="7" xfId="1" applyNumberFormat="1" applyFont="1" applyBorder="1" applyAlignment="1">
      <alignment horizontal="center" vertical="center"/>
    </xf>
    <xf numFmtId="3" fontId="16" fillId="11" borderId="30" xfId="1" applyNumberFormat="1" applyFont="1" applyFill="1" applyBorder="1" applyAlignment="1">
      <alignment horizontal="center" vertical="center"/>
    </xf>
    <xf numFmtId="3" fontId="16" fillId="11" borderId="7" xfId="1" applyNumberFormat="1" applyFont="1" applyFill="1" applyBorder="1" applyAlignment="1">
      <alignment horizontal="center" vertical="center"/>
    </xf>
    <xf numFmtId="3" fontId="16" fillId="11" borderId="29" xfId="1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center" wrapText="1"/>
    </xf>
    <xf numFmtId="0" fontId="32" fillId="0" borderId="31" xfId="1" applyFont="1" applyBorder="1" applyAlignment="1">
      <alignment horizontal="center" vertical="center" wrapText="1"/>
    </xf>
    <xf numFmtId="0" fontId="32" fillId="0" borderId="32" xfId="1" applyFont="1" applyBorder="1" applyAlignment="1">
      <alignment horizontal="center" vertical="center" wrapText="1"/>
    </xf>
    <xf numFmtId="0" fontId="22" fillId="0" borderId="33" xfId="1" applyFont="1" applyBorder="1" applyAlignment="1">
      <alignment horizontal="center" vertical="center" wrapText="1"/>
    </xf>
    <xf numFmtId="0" fontId="22" fillId="0" borderId="34" xfId="1" applyFont="1" applyBorder="1" applyAlignment="1">
      <alignment horizontal="center" vertical="center" wrapText="1"/>
    </xf>
  </cellXfs>
  <cellStyles count="2">
    <cellStyle name="Normalno" xfId="0" builtinId="0"/>
    <cellStyle name="Normalno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19049</xdr:rowOff>
    </xdr:from>
    <xdr:to>
      <xdr:col>0</xdr:col>
      <xdr:colOff>3190875</xdr:colOff>
      <xdr:row>8</xdr:row>
      <xdr:rowOff>928687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28575" y="1316830"/>
          <a:ext cx="3162300" cy="149304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WhiteSpace="0" view="pageLayout" zoomScaleNormal="100" workbookViewId="0">
      <selection activeCell="H11" sqref="H11"/>
    </sheetView>
  </sheetViews>
  <sheetFormatPr defaultRowHeight="15" x14ac:dyDescent="0.25"/>
  <cols>
    <col min="1" max="1" width="9.140625" style="30"/>
    <col min="5" max="5" width="29.140625" customWidth="1"/>
    <col min="6" max="6" width="13.28515625" bestFit="1" customWidth="1"/>
    <col min="7" max="7" width="11.7109375" customWidth="1"/>
    <col min="8" max="8" width="12.28515625" customWidth="1"/>
    <col min="9" max="9" width="11.85546875" customWidth="1"/>
    <col min="10" max="10" width="11.28515625" customWidth="1"/>
  </cols>
  <sheetData>
    <row r="1" spans="1:10" ht="52.5" customHeight="1" x14ac:dyDescent="0.25">
      <c r="A1" s="269" t="s">
        <v>215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9" customHeight="1" x14ac:dyDescent="0.25">
      <c r="A2" s="26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269" t="s">
        <v>25</v>
      </c>
      <c r="B3" s="269"/>
      <c r="C3" s="269"/>
      <c r="D3" s="269"/>
      <c r="E3" s="269"/>
      <c r="F3" s="269"/>
      <c r="G3" s="269"/>
      <c r="H3" s="269"/>
      <c r="I3" s="270"/>
      <c r="J3" s="270"/>
    </row>
    <row r="4" spans="1:10" ht="9" customHeight="1" x14ac:dyDescent="0.25">
      <c r="A4" s="26"/>
      <c r="B4" s="3"/>
      <c r="C4" s="3"/>
      <c r="D4" s="3"/>
      <c r="E4" s="3"/>
      <c r="F4" s="31">
        <v>7.5345000000000004</v>
      </c>
      <c r="G4" s="3"/>
      <c r="H4" s="3"/>
      <c r="I4" s="4"/>
      <c r="J4" s="4"/>
    </row>
    <row r="5" spans="1:10" ht="18" customHeight="1" x14ac:dyDescent="0.25">
      <c r="A5" s="254" t="s">
        <v>33</v>
      </c>
      <c r="B5" s="255"/>
      <c r="C5" s="255"/>
      <c r="D5" s="255"/>
      <c r="E5" s="255"/>
      <c r="F5" s="255"/>
      <c r="G5" s="255"/>
      <c r="H5" s="255"/>
      <c r="I5" s="255"/>
      <c r="J5" s="255"/>
    </row>
    <row r="6" spans="1:10" ht="7.5" customHeight="1" x14ac:dyDescent="0.25">
      <c r="A6" s="27"/>
      <c r="B6" s="1"/>
      <c r="C6" s="1"/>
      <c r="D6" s="1"/>
      <c r="E6" s="5"/>
      <c r="F6" s="6"/>
      <c r="G6" s="6"/>
      <c r="H6" s="6"/>
      <c r="I6" s="6"/>
      <c r="J6" s="25" t="s">
        <v>41</v>
      </c>
    </row>
    <row r="7" spans="1:10" ht="25.5" customHeight="1" x14ac:dyDescent="0.25">
      <c r="A7" s="21"/>
      <c r="B7" s="22"/>
      <c r="C7" s="22"/>
      <c r="D7" s="23"/>
      <c r="E7" s="24"/>
      <c r="F7" s="209" t="s">
        <v>216</v>
      </c>
      <c r="G7" s="209" t="s">
        <v>217</v>
      </c>
      <c r="H7" s="209" t="s">
        <v>218</v>
      </c>
      <c r="I7" s="209" t="s">
        <v>185</v>
      </c>
      <c r="J7" s="209" t="s">
        <v>219</v>
      </c>
    </row>
    <row r="8" spans="1:10" x14ac:dyDescent="0.25">
      <c r="A8" s="271" t="s">
        <v>0</v>
      </c>
      <c r="B8" s="257"/>
      <c r="C8" s="257"/>
      <c r="D8" s="257"/>
      <c r="E8" s="272"/>
      <c r="F8" s="203">
        <f>F9+F10</f>
        <v>161133.26</v>
      </c>
      <c r="G8" s="203">
        <f>G9+G10</f>
        <v>214433.82</v>
      </c>
      <c r="H8" s="203">
        <f t="shared" ref="H8:J8" si="0">SUM(H9:H10)</f>
        <v>211177.45</v>
      </c>
      <c r="I8" s="203">
        <f t="shared" si="0"/>
        <v>211177.45</v>
      </c>
      <c r="J8" s="203">
        <f t="shared" si="0"/>
        <v>211177.45</v>
      </c>
    </row>
    <row r="9" spans="1:10" x14ac:dyDescent="0.25">
      <c r="A9" s="262" t="s">
        <v>178</v>
      </c>
      <c r="B9" s="265"/>
      <c r="C9" s="265"/>
      <c r="D9" s="265"/>
      <c r="E9" s="267"/>
      <c r="F9" s="204">
        <v>161133.26</v>
      </c>
      <c r="G9" s="204">
        <f>'Prihodi-POMOĆNA'!B25+'Prihodi-POMOĆNA'!C25+'Prihodi-POMOĆNA'!D19+'Prihodi-POMOĆNA'!D23+'Prihodi-POMOĆNA'!E25+'Prihodi-POMOĆNA'!F25+'Prihodi-POMOĆNA'!G25+'Prihodi-POMOĆNA'!H25+'Prihodi-POMOĆNA'!I25</f>
        <v>214433.82</v>
      </c>
      <c r="H9" s="204">
        <f>'Prihodi-POMOĆNA'!J25+'Prihodi-POMOĆNA'!K25+'Prihodi-POMOĆNA'!L19+'Prihodi-POMOĆNA'!L23+'Prihodi-POMOĆNA'!M25+'Prihodi-POMOĆNA'!N25+'Prihodi-POMOĆNA'!O25+'Prihodi-POMOĆNA'!P25+'Prihodi-POMOĆNA'!Q25</f>
        <v>211177.45</v>
      </c>
      <c r="I9" s="204">
        <f>H9</f>
        <v>211177.45</v>
      </c>
      <c r="J9" s="204">
        <f>I9</f>
        <v>211177.45</v>
      </c>
    </row>
    <row r="10" spans="1:10" x14ac:dyDescent="0.25">
      <c r="A10" s="266" t="s">
        <v>179</v>
      </c>
      <c r="B10" s="267"/>
      <c r="C10" s="267"/>
      <c r="D10" s="267"/>
      <c r="E10" s="267"/>
      <c r="F10" s="204">
        <v>0</v>
      </c>
      <c r="G10" s="204">
        <v>0</v>
      </c>
      <c r="H10" s="204">
        <v>0</v>
      </c>
      <c r="I10" s="204">
        <f>H10</f>
        <v>0</v>
      </c>
      <c r="J10" s="204">
        <f>I10</f>
        <v>0</v>
      </c>
    </row>
    <row r="11" spans="1:10" x14ac:dyDescent="0.25">
      <c r="A11" s="205" t="s">
        <v>1</v>
      </c>
      <c r="B11" s="206"/>
      <c r="C11" s="206"/>
      <c r="D11" s="206"/>
      <c r="E11" s="206"/>
      <c r="F11" s="203">
        <f t="shared" ref="F11" si="1">SUM(F12:F13)</f>
        <v>159627.15999999997</v>
      </c>
      <c r="G11" s="203">
        <f t="shared" ref="G11:J11" si="2">SUM(G12:G13)</f>
        <v>216754.05000000002</v>
      </c>
      <c r="H11" s="203">
        <f t="shared" si="2"/>
        <v>211177.45</v>
      </c>
      <c r="I11" s="203">
        <f t="shared" si="2"/>
        <v>211177.45</v>
      </c>
      <c r="J11" s="203">
        <f t="shared" si="2"/>
        <v>211177.45</v>
      </c>
    </row>
    <row r="12" spans="1:10" x14ac:dyDescent="0.25">
      <c r="A12" s="268" t="s">
        <v>180</v>
      </c>
      <c r="B12" s="265"/>
      <c r="C12" s="265"/>
      <c r="D12" s="265"/>
      <c r="E12" s="265"/>
      <c r="F12" s="204">
        <v>137933.26999999999</v>
      </c>
      <c r="G12" s="204">
        <f>'Rashodi-POMOĆNA'!F8</f>
        <v>194037.82</v>
      </c>
      <c r="H12" s="204">
        <f>'Rashodi-POMOĆNA'!M8</f>
        <v>189145.45</v>
      </c>
      <c r="I12" s="204">
        <f>H12</f>
        <v>189145.45</v>
      </c>
      <c r="J12" s="207">
        <f>I12</f>
        <v>189145.45</v>
      </c>
    </row>
    <row r="13" spans="1:10" x14ac:dyDescent="0.25">
      <c r="A13" s="266" t="s">
        <v>181</v>
      </c>
      <c r="B13" s="267"/>
      <c r="C13" s="267"/>
      <c r="D13" s="267"/>
      <c r="E13" s="267"/>
      <c r="F13" s="204">
        <v>21693.89</v>
      </c>
      <c r="G13" s="204">
        <f>'Rashodi-POMOĆNA'!F93</f>
        <v>22716.23</v>
      </c>
      <c r="H13" s="204">
        <f>'Rashodi-POMOĆNA'!M93</f>
        <v>22032</v>
      </c>
      <c r="I13" s="204">
        <f>H13</f>
        <v>22032</v>
      </c>
      <c r="J13" s="207">
        <f>I13</f>
        <v>22032</v>
      </c>
    </row>
    <row r="14" spans="1:10" x14ac:dyDescent="0.25">
      <c r="A14" s="256" t="s">
        <v>2</v>
      </c>
      <c r="B14" s="257"/>
      <c r="C14" s="257"/>
      <c r="D14" s="257"/>
      <c r="E14" s="257"/>
      <c r="F14" s="203">
        <f>F8-F11</f>
        <v>1506.1000000000349</v>
      </c>
      <c r="G14" s="203">
        <f>G8-G11</f>
        <v>-2320.2300000000105</v>
      </c>
      <c r="H14" s="208">
        <f t="shared" ref="H14:J14" si="3">H8-H11</f>
        <v>0</v>
      </c>
      <c r="I14" s="208">
        <f t="shared" si="3"/>
        <v>0</v>
      </c>
      <c r="J14" s="208">
        <f t="shared" si="3"/>
        <v>0</v>
      </c>
    </row>
    <row r="15" spans="1:10" ht="18" x14ac:dyDescent="0.25">
      <c r="A15" s="26"/>
      <c r="B15" s="7"/>
      <c r="C15" s="7"/>
      <c r="D15" s="7"/>
      <c r="E15" s="7"/>
      <c r="F15" s="7"/>
      <c r="G15" s="7"/>
      <c r="H15" s="2"/>
      <c r="I15" s="2"/>
      <c r="J15" s="2"/>
    </row>
    <row r="16" spans="1:10" ht="18" customHeight="1" x14ac:dyDescent="0.25">
      <c r="A16" s="254" t="s">
        <v>34</v>
      </c>
      <c r="B16" s="255"/>
      <c r="C16" s="255"/>
      <c r="D16" s="255"/>
      <c r="E16" s="255"/>
      <c r="F16" s="255"/>
      <c r="G16" s="255"/>
      <c r="H16" s="255"/>
      <c r="I16" s="255"/>
      <c r="J16" s="255"/>
    </row>
    <row r="17" spans="1:10" ht="4.5" customHeight="1" x14ac:dyDescent="0.25">
      <c r="A17" s="26"/>
      <c r="B17" s="7"/>
      <c r="C17" s="7"/>
      <c r="D17" s="7"/>
      <c r="E17" s="7"/>
      <c r="F17" s="7"/>
      <c r="G17" s="7"/>
      <c r="H17" s="2"/>
      <c r="I17" s="2"/>
      <c r="J17" s="2"/>
    </row>
    <row r="18" spans="1:10" ht="25.5" customHeight="1" x14ac:dyDescent="0.25">
      <c r="A18" s="210"/>
      <c r="B18" s="211"/>
      <c r="C18" s="211"/>
      <c r="D18" s="212"/>
      <c r="E18" s="213"/>
      <c r="F18" s="209" t="str">
        <f>F7</f>
        <v>Izvršenje 2024.</v>
      </c>
      <c r="G18" s="209" t="str">
        <f t="shared" ref="G18:J18" si="4">G7</f>
        <v>Tekući plan 2025.</v>
      </c>
      <c r="H18" s="209" t="str">
        <f t="shared" si="4"/>
        <v>Plan 2026.</v>
      </c>
      <c r="I18" s="209" t="str">
        <f t="shared" si="4"/>
        <v>Projekcija 
2027.</v>
      </c>
      <c r="J18" s="209" t="str">
        <f t="shared" si="4"/>
        <v>Projekcija 
2028.</v>
      </c>
    </row>
    <row r="19" spans="1:10" x14ac:dyDescent="0.25">
      <c r="A19" s="262" t="s">
        <v>182</v>
      </c>
      <c r="B19" s="263"/>
      <c r="C19" s="263"/>
      <c r="D19" s="263"/>
      <c r="E19" s="264"/>
      <c r="F19" s="107">
        <v>0</v>
      </c>
      <c r="G19" s="107">
        <v>0</v>
      </c>
      <c r="H19" s="107">
        <v>0</v>
      </c>
      <c r="I19" s="107">
        <v>0</v>
      </c>
      <c r="J19" s="107">
        <v>0</v>
      </c>
    </row>
    <row r="20" spans="1:10" x14ac:dyDescent="0.25">
      <c r="A20" s="262" t="s">
        <v>183</v>
      </c>
      <c r="B20" s="265"/>
      <c r="C20" s="265"/>
      <c r="D20" s="265"/>
      <c r="E20" s="265"/>
      <c r="F20" s="107">
        <v>0</v>
      </c>
      <c r="G20" s="107">
        <v>0</v>
      </c>
      <c r="H20" s="107">
        <v>0</v>
      </c>
      <c r="I20" s="107">
        <v>0</v>
      </c>
      <c r="J20" s="107">
        <v>0</v>
      </c>
    </row>
    <row r="21" spans="1:10" x14ac:dyDescent="0.25">
      <c r="A21" s="256" t="s">
        <v>4</v>
      </c>
      <c r="B21" s="257"/>
      <c r="C21" s="257"/>
      <c r="D21" s="257"/>
      <c r="E21" s="257"/>
      <c r="F21" s="108">
        <v>0</v>
      </c>
      <c r="G21" s="108">
        <v>0</v>
      </c>
      <c r="H21" s="108">
        <v>0</v>
      </c>
      <c r="I21" s="108">
        <v>0</v>
      </c>
      <c r="J21" s="108">
        <v>0</v>
      </c>
    </row>
    <row r="22" spans="1:10" x14ac:dyDescent="0.25">
      <c r="A22" s="256" t="s">
        <v>5</v>
      </c>
      <c r="B22" s="257"/>
      <c r="C22" s="257"/>
      <c r="D22" s="257"/>
      <c r="E22" s="257"/>
      <c r="F22" s="108">
        <v>0</v>
      </c>
      <c r="G22" s="108">
        <v>0</v>
      </c>
      <c r="H22" s="108">
        <v>0</v>
      </c>
      <c r="I22" s="108">
        <v>0</v>
      </c>
      <c r="J22" s="108">
        <v>0</v>
      </c>
    </row>
    <row r="23" spans="1:10" ht="18" x14ac:dyDescent="0.25">
      <c r="A23" s="28"/>
      <c r="B23" s="7"/>
      <c r="C23" s="7"/>
      <c r="D23" s="7"/>
      <c r="E23" s="7"/>
      <c r="F23" s="7"/>
      <c r="G23" s="7"/>
      <c r="H23" s="2"/>
      <c r="I23" s="2"/>
      <c r="J23" s="2"/>
    </row>
    <row r="24" spans="1:10" ht="18" customHeight="1" x14ac:dyDescent="0.25">
      <c r="A24" s="254" t="s">
        <v>191</v>
      </c>
      <c r="B24" s="255"/>
      <c r="C24" s="255"/>
      <c r="D24" s="255"/>
      <c r="E24" s="255"/>
      <c r="F24" s="255"/>
      <c r="G24" s="255"/>
      <c r="H24" s="255"/>
      <c r="I24" s="255"/>
      <c r="J24" s="255"/>
    </row>
    <row r="25" spans="1:10" ht="4.5" customHeight="1" x14ac:dyDescent="0.25">
      <c r="A25" s="28"/>
      <c r="B25" s="7"/>
      <c r="C25" s="7"/>
      <c r="D25" s="7"/>
      <c r="E25" s="7"/>
      <c r="F25" s="7"/>
      <c r="G25" s="7"/>
      <c r="H25" s="2"/>
      <c r="I25" s="2"/>
      <c r="J25" s="2"/>
    </row>
    <row r="26" spans="1:10" ht="25.5" customHeight="1" x14ac:dyDescent="0.25">
      <c r="A26" s="210"/>
      <c r="B26" s="211"/>
      <c r="C26" s="211"/>
      <c r="D26" s="212"/>
      <c r="E26" s="213"/>
      <c r="F26" s="209" t="str">
        <f>F7</f>
        <v>Izvršenje 2024.</v>
      </c>
      <c r="G26" s="209" t="str">
        <f t="shared" ref="G26:J26" si="5">G7</f>
        <v>Tekući plan 2025.</v>
      </c>
      <c r="H26" s="209" t="str">
        <f t="shared" si="5"/>
        <v>Plan 2026.</v>
      </c>
      <c r="I26" s="209" t="str">
        <f t="shared" si="5"/>
        <v>Projekcija 
2027.</v>
      </c>
      <c r="J26" s="209" t="str">
        <f t="shared" si="5"/>
        <v>Projekcija 
2028.</v>
      </c>
    </row>
    <row r="27" spans="1:10" ht="27.75" customHeight="1" x14ac:dyDescent="0.25">
      <c r="A27" s="258" t="s">
        <v>186</v>
      </c>
      <c r="B27" s="259"/>
      <c r="C27" s="259"/>
      <c r="D27" s="259"/>
      <c r="E27" s="260"/>
      <c r="F27" s="214">
        <v>814.13</v>
      </c>
      <c r="G27" s="214">
        <v>2320.23</v>
      </c>
      <c r="H27" s="215">
        <v>0</v>
      </c>
      <c r="I27" s="215">
        <v>0</v>
      </c>
      <c r="J27" s="216">
        <v>0</v>
      </c>
    </row>
    <row r="28" spans="1:10" x14ac:dyDescent="0.25">
      <c r="A28" s="251" t="s">
        <v>187</v>
      </c>
      <c r="B28" s="252"/>
      <c r="C28" s="252"/>
      <c r="D28" s="252"/>
      <c r="E28" s="253"/>
      <c r="F28" s="217">
        <v>814.13</v>
      </c>
      <c r="G28" s="217">
        <f t="shared" ref="G28:J28" si="6">G14+G27</f>
        <v>-1.0459189070388675E-11</v>
      </c>
      <c r="H28" s="217">
        <f t="shared" si="6"/>
        <v>0</v>
      </c>
      <c r="I28" s="217">
        <f t="shared" si="6"/>
        <v>0</v>
      </c>
      <c r="J28" s="217">
        <f t="shared" si="6"/>
        <v>0</v>
      </c>
    </row>
    <row r="29" spans="1:10" ht="44.25" customHeight="1" x14ac:dyDescent="0.25">
      <c r="A29" s="261" t="s">
        <v>188</v>
      </c>
      <c r="B29" s="252"/>
      <c r="C29" s="252"/>
      <c r="D29" s="252"/>
      <c r="E29" s="253"/>
      <c r="F29" s="203">
        <f>F14+F28</f>
        <v>2320.230000000035</v>
      </c>
      <c r="G29" s="217">
        <f t="shared" ref="G29:J29" si="7">G14+G21+G27-G28</f>
        <v>0</v>
      </c>
      <c r="H29" s="217">
        <f t="shared" si="7"/>
        <v>0</v>
      </c>
      <c r="I29" s="217">
        <f t="shared" si="7"/>
        <v>0</v>
      </c>
      <c r="J29" s="217">
        <f t="shared" si="7"/>
        <v>0</v>
      </c>
    </row>
    <row r="30" spans="1:10" x14ac:dyDescent="0.25">
      <c r="F30" s="183"/>
      <c r="G30" s="183"/>
      <c r="H30" s="183"/>
      <c r="I30" s="183"/>
      <c r="J30" s="183"/>
    </row>
    <row r="31" spans="1:10" ht="36.75" customHeight="1" x14ac:dyDescent="0.25">
      <c r="A31" s="254" t="s">
        <v>190</v>
      </c>
      <c r="B31" s="255"/>
      <c r="C31" s="255"/>
      <c r="D31" s="255"/>
      <c r="E31" s="255"/>
      <c r="F31" s="255"/>
      <c r="G31" s="255"/>
      <c r="H31" s="255"/>
      <c r="I31" s="255"/>
      <c r="J31" s="255"/>
    </row>
    <row r="32" spans="1:10" ht="4.5" customHeight="1" x14ac:dyDescent="0.25">
      <c r="A32" s="29"/>
      <c r="B32" s="15"/>
      <c r="C32" s="15"/>
      <c r="D32" s="15"/>
      <c r="E32" s="15"/>
      <c r="F32" s="16"/>
      <c r="G32" s="16"/>
      <c r="H32" s="16"/>
      <c r="I32" s="16"/>
      <c r="J32" s="16"/>
    </row>
    <row r="33" spans="1:10" ht="24" x14ac:dyDescent="0.25">
      <c r="A33" s="210"/>
      <c r="B33" s="211"/>
      <c r="C33" s="211"/>
      <c r="D33" s="212"/>
      <c r="E33" s="213"/>
      <c r="F33" s="209" t="str">
        <f>F7</f>
        <v>Izvršenje 2024.</v>
      </c>
      <c r="G33" s="209" t="str">
        <f t="shared" ref="G33:J33" si="8">G7</f>
        <v>Tekući plan 2025.</v>
      </c>
      <c r="H33" s="209" t="str">
        <f t="shared" si="8"/>
        <v>Plan 2026.</v>
      </c>
      <c r="I33" s="209" t="str">
        <f t="shared" si="8"/>
        <v>Projekcija 
2027.</v>
      </c>
      <c r="J33" s="209" t="str">
        <f t="shared" si="8"/>
        <v>Projekcija 
2028.</v>
      </c>
    </row>
    <row r="34" spans="1:10" x14ac:dyDescent="0.25">
      <c r="A34" s="258" t="s">
        <v>186</v>
      </c>
      <c r="B34" s="259"/>
      <c r="C34" s="259"/>
      <c r="D34" s="259"/>
      <c r="E34" s="260"/>
      <c r="F34" s="214">
        <v>0</v>
      </c>
      <c r="G34" s="215">
        <v>0</v>
      </c>
      <c r="H34" s="215">
        <v>0</v>
      </c>
      <c r="I34" s="215">
        <v>0</v>
      </c>
      <c r="J34" s="216">
        <v>0</v>
      </c>
    </row>
    <row r="35" spans="1:10" ht="24.75" customHeight="1" x14ac:dyDescent="0.25">
      <c r="A35" s="258" t="s">
        <v>3</v>
      </c>
      <c r="B35" s="259"/>
      <c r="C35" s="259"/>
      <c r="D35" s="259"/>
      <c r="E35" s="260"/>
      <c r="F35" s="214">
        <f>F21+F34</f>
        <v>0</v>
      </c>
      <c r="G35" s="215">
        <v>0</v>
      </c>
      <c r="H35" s="215">
        <f t="shared" ref="H35" si="9">H21+H34</f>
        <v>0</v>
      </c>
      <c r="I35" s="215">
        <f t="shared" ref="I35" si="10">I21+I34</f>
        <v>0</v>
      </c>
      <c r="J35" s="216">
        <f t="shared" ref="J35" si="11">J21+J34</f>
        <v>0</v>
      </c>
    </row>
    <row r="36" spans="1:10" x14ac:dyDescent="0.25">
      <c r="A36" s="258" t="s">
        <v>189</v>
      </c>
      <c r="B36" s="259"/>
      <c r="C36" s="259"/>
      <c r="D36" s="259"/>
      <c r="E36" s="260"/>
      <c r="F36" s="214">
        <v>0</v>
      </c>
      <c r="G36" s="215">
        <f t="shared" ref="G36" si="12">G21+G28+G34-G35</f>
        <v>-1.0459189070388675E-11</v>
      </c>
      <c r="H36" s="215">
        <v>0</v>
      </c>
      <c r="I36" s="215">
        <v>0</v>
      </c>
      <c r="J36" s="216">
        <v>0</v>
      </c>
    </row>
    <row r="37" spans="1:10" x14ac:dyDescent="0.25">
      <c r="A37" s="251" t="s">
        <v>187</v>
      </c>
      <c r="B37" s="252"/>
      <c r="C37" s="252"/>
      <c r="D37" s="252"/>
      <c r="E37" s="253"/>
      <c r="F37" s="217"/>
      <c r="G37" s="217"/>
      <c r="H37" s="217"/>
      <c r="I37" s="217"/>
      <c r="J37" s="217"/>
    </row>
    <row r="38" spans="1:10" ht="21.75" customHeight="1" x14ac:dyDescent="0.25">
      <c r="A38" s="106" t="s">
        <v>220</v>
      </c>
    </row>
  </sheetData>
  <mergeCells count="23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7:E37"/>
    <mergeCell ref="A31:J31"/>
    <mergeCell ref="A22:E22"/>
    <mergeCell ref="A28:E28"/>
    <mergeCell ref="A34:E34"/>
    <mergeCell ref="A35:E35"/>
    <mergeCell ref="A24:J24"/>
    <mergeCell ref="A27:E27"/>
    <mergeCell ref="A29:E29"/>
    <mergeCell ref="A36:E36"/>
  </mergeCells>
  <pageMargins left="0.9055118110236221" right="0.9055118110236221" top="0.55118110236220474" bottom="0.55118110236220474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showWhiteSpace="0" view="pageLayout" topLeftCell="A29" zoomScaleNormal="100" workbookViewId="0">
      <selection activeCell="A29" sqref="A29"/>
    </sheetView>
  </sheetViews>
  <sheetFormatPr defaultColWidth="0.5703125" defaultRowHeight="15" x14ac:dyDescent="0.25"/>
  <cols>
    <col min="1" max="1" width="6.28515625" customWidth="1"/>
    <col min="2" max="2" width="7" customWidth="1"/>
    <col min="3" max="3" width="4.85546875" customWidth="1"/>
    <col min="4" max="4" width="37.7109375" customWidth="1"/>
    <col min="5" max="5" width="13.42578125" bestFit="1" customWidth="1"/>
    <col min="6" max="6" width="13" customWidth="1"/>
    <col min="7" max="7" width="15.7109375" customWidth="1"/>
    <col min="8" max="8" width="14.42578125" customWidth="1"/>
    <col min="9" max="9" width="15.85546875" customWidth="1"/>
  </cols>
  <sheetData>
    <row r="1" spans="1:9" ht="49.5" customHeight="1" x14ac:dyDescent="0.25">
      <c r="A1" s="269" t="str">
        <f>SAŽETAK!A1</f>
        <v>FINANCIJSKI PLAN
GRADSKE KNJIŽNICE KSAVER ŠANDOR GJALSKI 
ZA 2026. I PROJEKCIJA ZA 2027. I 2028. GODINU</v>
      </c>
      <c r="B1" s="269"/>
      <c r="C1" s="269"/>
      <c r="D1" s="269"/>
      <c r="E1" s="269"/>
      <c r="F1" s="269"/>
      <c r="G1" s="269"/>
      <c r="H1" s="269"/>
      <c r="I1" s="269"/>
    </row>
    <row r="2" spans="1:9" ht="5.25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269" t="s">
        <v>25</v>
      </c>
      <c r="B3" s="269"/>
      <c r="C3" s="269"/>
      <c r="D3" s="269"/>
      <c r="E3" s="269"/>
      <c r="F3" s="269"/>
      <c r="G3" s="269"/>
      <c r="H3" s="270"/>
      <c r="I3" s="270"/>
    </row>
    <row r="4" spans="1:9" ht="3.75" customHeight="1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ht="18" customHeight="1" x14ac:dyDescent="0.25">
      <c r="A5" s="269" t="s">
        <v>7</v>
      </c>
      <c r="B5" s="277"/>
      <c r="C5" s="277"/>
      <c r="D5" s="277"/>
      <c r="E5" s="277"/>
      <c r="F5" s="277"/>
      <c r="G5" s="277"/>
      <c r="H5" s="277"/>
      <c r="I5" s="277"/>
    </row>
    <row r="6" spans="1:9" ht="8.25" customHeight="1" x14ac:dyDescent="0.25">
      <c r="A6" s="3"/>
      <c r="B6" s="3"/>
      <c r="C6" s="3"/>
      <c r="D6" s="3"/>
      <c r="E6" s="83">
        <v>7.5345000000000004</v>
      </c>
      <c r="F6" s="3"/>
      <c r="G6" s="3"/>
      <c r="H6" s="4"/>
      <c r="I6" s="4"/>
    </row>
    <row r="7" spans="1:9" ht="15.75" x14ac:dyDescent="0.25">
      <c r="A7" s="269" t="s">
        <v>192</v>
      </c>
      <c r="B7" s="276"/>
      <c r="C7" s="276"/>
      <c r="D7" s="276"/>
      <c r="E7" s="276"/>
      <c r="F7" s="276"/>
      <c r="G7" s="276"/>
      <c r="H7" s="276"/>
      <c r="I7" s="276"/>
    </row>
    <row r="8" spans="1:9" ht="11.25" customHeight="1" x14ac:dyDescent="0.25">
      <c r="A8" s="3"/>
      <c r="B8" s="3"/>
      <c r="C8" s="3"/>
      <c r="D8" s="3"/>
      <c r="E8" s="3"/>
      <c r="F8" s="3"/>
      <c r="G8" s="3"/>
      <c r="H8" s="4"/>
      <c r="I8" s="4"/>
    </row>
    <row r="9" spans="1:9" ht="24.75" customHeight="1" x14ac:dyDescent="0.25">
      <c r="A9" s="123" t="s">
        <v>8</v>
      </c>
      <c r="B9" s="124" t="s">
        <v>9</v>
      </c>
      <c r="C9" s="124" t="s">
        <v>10</v>
      </c>
      <c r="D9" s="94" t="s">
        <v>6</v>
      </c>
      <c r="E9" s="126" t="s">
        <v>216</v>
      </c>
      <c r="F9" s="126" t="s">
        <v>184</v>
      </c>
      <c r="G9" s="126" t="s">
        <v>221</v>
      </c>
      <c r="H9" s="126" t="s">
        <v>171</v>
      </c>
      <c r="I9" s="126" t="s">
        <v>222</v>
      </c>
    </row>
    <row r="10" spans="1:9" ht="15.75" customHeight="1" x14ac:dyDescent="0.25">
      <c r="A10" s="84">
        <v>6</v>
      </c>
      <c r="B10" s="84"/>
      <c r="C10" s="84"/>
      <c r="D10" s="11" t="s">
        <v>11</v>
      </c>
      <c r="E10" s="184">
        <f t="shared" ref="E10:I10" si="0">E11+E14+E16+E19+E22+E24</f>
        <v>161133.25999999998</v>
      </c>
      <c r="F10" s="184">
        <f>F11+F14+F16+F19+F22+F24</f>
        <v>214433.82</v>
      </c>
      <c r="G10" s="184">
        <f t="shared" si="0"/>
        <v>211177.45</v>
      </c>
      <c r="H10" s="184">
        <f t="shared" si="0"/>
        <v>211177.45</v>
      </c>
      <c r="I10" s="184">
        <f t="shared" si="0"/>
        <v>211177.45</v>
      </c>
    </row>
    <row r="11" spans="1:9" ht="25.5" x14ac:dyDescent="0.25">
      <c r="A11" s="85"/>
      <c r="B11" s="86">
        <v>63</v>
      </c>
      <c r="C11" s="86"/>
      <c r="D11" s="38" t="s">
        <v>35</v>
      </c>
      <c r="E11" s="185">
        <f t="shared" ref="E11:I11" si="1">SUM(E12:E13)</f>
        <v>16700</v>
      </c>
      <c r="F11" s="185">
        <f t="shared" si="1"/>
        <v>27030.45</v>
      </c>
      <c r="G11" s="185">
        <f t="shared" si="1"/>
        <v>27030.45</v>
      </c>
      <c r="H11" s="185">
        <f t="shared" si="1"/>
        <v>27030.45</v>
      </c>
      <c r="I11" s="185">
        <f t="shared" si="1"/>
        <v>27030.45</v>
      </c>
    </row>
    <row r="12" spans="1:9" x14ac:dyDescent="0.25">
      <c r="A12" s="87"/>
      <c r="B12" s="87"/>
      <c r="C12" s="88">
        <v>52</v>
      </c>
      <c r="D12" s="12" t="s">
        <v>37</v>
      </c>
      <c r="E12" s="186">
        <v>16700</v>
      </c>
      <c r="F12" s="187">
        <f>'Prihodi-POMOĆNA'!M25</f>
        <v>27030.45</v>
      </c>
      <c r="G12" s="187">
        <f>'Prihodi-POMOĆNA'!M12+'Prihodi-POMOĆNA'!M13+'Prihodi-POMOĆNA'!M14+'Prihodi-POMOĆNA'!M15+'Prihodi-POMOĆNA'!M16</f>
        <v>27030.45</v>
      </c>
      <c r="H12" s="187">
        <f>G12</f>
        <v>27030.45</v>
      </c>
      <c r="I12" s="187">
        <f>H12</f>
        <v>27030.45</v>
      </c>
    </row>
    <row r="13" spans="1:9" x14ac:dyDescent="0.25">
      <c r="A13" s="87"/>
      <c r="B13" s="87"/>
      <c r="C13" s="88">
        <v>51</v>
      </c>
      <c r="D13" s="12" t="s">
        <v>134</v>
      </c>
      <c r="E13" s="186">
        <v>0</v>
      </c>
      <c r="F13" s="187">
        <f>'Prihodi-POMOĆNA'!F17</f>
        <v>0</v>
      </c>
      <c r="G13" s="187">
        <f>'Prihodi-POMOĆNA'!N17</f>
        <v>0</v>
      </c>
      <c r="H13" s="187">
        <f>G13</f>
        <v>0</v>
      </c>
      <c r="I13" s="187">
        <f>H13</f>
        <v>0</v>
      </c>
    </row>
    <row r="14" spans="1:9" x14ac:dyDescent="0.25">
      <c r="A14" s="85"/>
      <c r="B14" s="86">
        <v>64</v>
      </c>
      <c r="C14" s="86"/>
      <c r="D14" s="38" t="s">
        <v>133</v>
      </c>
      <c r="E14" s="185">
        <f t="shared" ref="E14:I14" si="2">SUM(E15)</f>
        <v>0</v>
      </c>
      <c r="F14" s="185">
        <f t="shared" si="2"/>
        <v>0</v>
      </c>
      <c r="G14" s="185">
        <f t="shared" si="2"/>
        <v>0</v>
      </c>
      <c r="H14" s="185">
        <f t="shared" si="2"/>
        <v>0</v>
      </c>
      <c r="I14" s="185">
        <f t="shared" si="2"/>
        <v>0</v>
      </c>
    </row>
    <row r="15" spans="1:9" x14ac:dyDescent="0.25">
      <c r="A15" s="87"/>
      <c r="B15" s="87"/>
      <c r="C15" s="88">
        <v>31</v>
      </c>
      <c r="D15" s="12" t="s">
        <v>32</v>
      </c>
      <c r="E15" s="186">
        <v>0</v>
      </c>
      <c r="F15" s="187">
        <v>0</v>
      </c>
      <c r="G15" s="187">
        <f>'Prihodi-POMOĆNA'!K25</f>
        <v>0</v>
      </c>
      <c r="H15" s="187">
        <f>G15</f>
        <v>0</v>
      </c>
      <c r="I15" s="187">
        <v>0</v>
      </c>
    </row>
    <row r="16" spans="1:9" ht="38.25" x14ac:dyDescent="0.25">
      <c r="A16" s="89"/>
      <c r="B16" s="86">
        <v>65</v>
      </c>
      <c r="C16" s="90"/>
      <c r="D16" s="44" t="s">
        <v>44</v>
      </c>
      <c r="E16" s="185">
        <f>SUM(E17:E18)</f>
        <v>5635.3</v>
      </c>
      <c r="F16" s="185">
        <f t="shared" ref="F16:I16" si="3">SUM(F17:F18)</f>
        <v>5500</v>
      </c>
      <c r="G16" s="185">
        <f t="shared" si="3"/>
        <v>5500</v>
      </c>
      <c r="H16" s="185">
        <f t="shared" si="3"/>
        <v>5500</v>
      </c>
      <c r="I16" s="185">
        <f t="shared" si="3"/>
        <v>5500</v>
      </c>
    </row>
    <row r="17" spans="1:9" ht="16.5" customHeight="1" x14ac:dyDescent="0.25">
      <c r="A17" s="87"/>
      <c r="B17" s="91"/>
      <c r="C17" s="88">
        <v>43</v>
      </c>
      <c r="D17" s="12" t="s">
        <v>38</v>
      </c>
      <c r="E17" s="186">
        <v>5392</v>
      </c>
      <c r="F17" s="187">
        <f>'Prihodi-POMOĆNA'!D19</f>
        <v>5500</v>
      </c>
      <c r="G17" s="187">
        <f>'Prihodi-POMOĆNA'!L19</f>
        <v>5500</v>
      </c>
      <c r="H17" s="187">
        <f>G17</f>
        <v>5500</v>
      </c>
      <c r="I17" s="187">
        <f>H17</f>
        <v>5500</v>
      </c>
    </row>
    <row r="18" spans="1:9" ht="29.25" customHeight="1" x14ac:dyDescent="0.25">
      <c r="A18" s="87"/>
      <c r="B18" s="91"/>
      <c r="C18" s="88">
        <v>71</v>
      </c>
      <c r="D18" s="14" t="s">
        <v>236</v>
      </c>
      <c r="E18" s="186">
        <v>243.3</v>
      </c>
      <c r="F18" s="186"/>
      <c r="G18" s="186"/>
      <c r="H18" s="186"/>
      <c r="I18" s="186"/>
    </row>
    <row r="19" spans="1:9" ht="25.5" x14ac:dyDescent="0.25">
      <c r="A19" s="89"/>
      <c r="B19" s="89">
        <v>66</v>
      </c>
      <c r="C19" s="90"/>
      <c r="D19" s="38" t="s">
        <v>135</v>
      </c>
      <c r="E19" s="185">
        <f>SUM(E20:E21)</f>
        <v>0</v>
      </c>
      <c r="F19" s="185">
        <f t="shared" ref="F19:I19" si="4">SUM(F20:F21)</f>
        <v>4259.37</v>
      </c>
      <c r="G19" s="185">
        <f t="shared" si="4"/>
        <v>1000</v>
      </c>
      <c r="H19" s="185">
        <f t="shared" si="4"/>
        <v>1000</v>
      </c>
      <c r="I19" s="185">
        <f t="shared" si="4"/>
        <v>1000</v>
      </c>
    </row>
    <row r="20" spans="1:9" x14ac:dyDescent="0.25">
      <c r="A20" s="87"/>
      <c r="B20" s="87"/>
      <c r="C20" s="88">
        <v>31</v>
      </c>
      <c r="D20" s="12" t="s">
        <v>32</v>
      </c>
      <c r="E20" s="186"/>
      <c r="F20" s="187">
        <f>'Prihodi-POMOĆNA'!C21</f>
        <v>3259.37</v>
      </c>
      <c r="G20" s="187"/>
      <c r="H20" s="187"/>
      <c r="I20" s="187"/>
    </row>
    <row r="21" spans="1:9" x14ac:dyDescent="0.25">
      <c r="A21" s="87"/>
      <c r="B21" s="87"/>
      <c r="C21" s="88">
        <v>61</v>
      </c>
      <c r="D21" s="12" t="s">
        <v>136</v>
      </c>
      <c r="E21" s="186">
        <v>0</v>
      </c>
      <c r="F21" s="187">
        <f>'Prihodi-POMOĆNA'!O22</f>
        <v>1000</v>
      </c>
      <c r="G21" s="187">
        <f>'Prihodi-POMOĆNA'!O25</f>
        <v>1000</v>
      </c>
      <c r="H21" s="187">
        <f t="shared" ref="H21:I25" si="5">G21</f>
        <v>1000</v>
      </c>
      <c r="I21" s="187">
        <f t="shared" si="5"/>
        <v>1000</v>
      </c>
    </row>
    <row r="22" spans="1:9" ht="25.5" x14ac:dyDescent="0.25">
      <c r="A22" s="89"/>
      <c r="B22" s="89">
        <v>67</v>
      </c>
      <c r="C22" s="90"/>
      <c r="D22" s="38" t="s">
        <v>36</v>
      </c>
      <c r="E22" s="185">
        <f t="shared" ref="E22:G22" si="6">SUM(E23)</f>
        <v>138494</v>
      </c>
      <c r="F22" s="185">
        <f t="shared" si="6"/>
        <v>177347</v>
      </c>
      <c r="G22" s="185">
        <f t="shared" si="6"/>
        <v>177347</v>
      </c>
      <c r="H22" s="185">
        <f t="shared" si="5"/>
        <v>177347</v>
      </c>
      <c r="I22" s="185">
        <f t="shared" si="5"/>
        <v>177347</v>
      </c>
    </row>
    <row r="23" spans="1:9" x14ac:dyDescent="0.25">
      <c r="A23" s="87"/>
      <c r="B23" s="87"/>
      <c r="C23" s="88">
        <v>11</v>
      </c>
      <c r="D23" s="12" t="s">
        <v>12</v>
      </c>
      <c r="E23" s="186">
        <v>138494</v>
      </c>
      <c r="F23" s="187">
        <f>'Prihodi-POMOĆNA'!B10+'Prihodi-POMOĆNA'!B11</f>
        <v>177347</v>
      </c>
      <c r="G23" s="187">
        <f>'Prihodi-POMOĆNA'!J25</f>
        <v>177347</v>
      </c>
      <c r="H23" s="187">
        <f t="shared" si="5"/>
        <v>177347</v>
      </c>
      <c r="I23" s="187">
        <f t="shared" si="5"/>
        <v>177347</v>
      </c>
    </row>
    <row r="24" spans="1:9" x14ac:dyDescent="0.25">
      <c r="A24" s="89"/>
      <c r="B24" s="89">
        <v>68</v>
      </c>
      <c r="C24" s="90"/>
      <c r="D24" s="38" t="s">
        <v>45</v>
      </c>
      <c r="E24" s="185">
        <f>SUM(E25)</f>
        <v>303.95999999999998</v>
      </c>
      <c r="F24" s="185">
        <f t="shared" ref="F24:G24" si="7">SUM(F25)</f>
        <v>297</v>
      </c>
      <c r="G24" s="185">
        <f t="shared" si="7"/>
        <v>300</v>
      </c>
      <c r="H24" s="185">
        <f t="shared" si="5"/>
        <v>300</v>
      </c>
      <c r="I24" s="185">
        <f t="shared" si="5"/>
        <v>300</v>
      </c>
    </row>
    <row r="25" spans="1:9" x14ac:dyDescent="0.25">
      <c r="A25" s="87"/>
      <c r="B25" s="87"/>
      <c r="C25" s="88">
        <v>43</v>
      </c>
      <c r="D25" s="12" t="s">
        <v>38</v>
      </c>
      <c r="E25" s="186">
        <v>303.95999999999998</v>
      </c>
      <c r="F25" s="187">
        <f>'Prihodi-POMOĆNA'!D23</f>
        <v>297</v>
      </c>
      <c r="G25" s="187">
        <f>'Prihodi-POMOĆNA'!L23</f>
        <v>300</v>
      </c>
      <c r="H25" s="187">
        <f t="shared" si="5"/>
        <v>300</v>
      </c>
      <c r="I25" s="187">
        <f t="shared" si="5"/>
        <v>300</v>
      </c>
    </row>
    <row r="26" spans="1:9" ht="18.75" customHeight="1" x14ac:dyDescent="0.25">
      <c r="A26" s="278" t="s">
        <v>47</v>
      </c>
      <c r="B26" s="279"/>
      <c r="C26" s="279"/>
      <c r="D26" s="280"/>
      <c r="E26" s="188">
        <f>E10</f>
        <v>161133.25999999998</v>
      </c>
      <c r="F26" s="188">
        <f>F10</f>
        <v>214433.82</v>
      </c>
      <c r="G26" s="188">
        <f>G10</f>
        <v>211177.45</v>
      </c>
      <c r="H26" s="188">
        <f>H10</f>
        <v>211177.45</v>
      </c>
      <c r="I26" s="188">
        <f>I10</f>
        <v>211177.45</v>
      </c>
    </row>
    <row r="27" spans="1:9" ht="9" customHeight="1" x14ac:dyDescent="0.25">
      <c r="A27" s="32"/>
      <c r="B27" s="32"/>
      <c r="C27" s="32"/>
      <c r="D27" s="32"/>
      <c r="E27" s="33"/>
      <c r="F27" s="33"/>
      <c r="G27" s="33"/>
      <c r="H27" s="33"/>
      <c r="I27" s="33"/>
    </row>
    <row r="28" spans="1:9" ht="18" customHeight="1" x14ac:dyDescent="0.25">
      <c r="A28" s="269" t="s">
        <v>193</v>
      </c>
      <c r="B28" s="276"/>
      <c r="C28" s="276"/>
      <c r="D28" s="276"/>
      <c r="E28" s="276"/>
      <c r="F28" s="276"/>
      <c r="G28" s="276"/>
      <c r="H28" s="276"/>
      <c r="I28" s="276"/>
    </row>
    <row r="29" spans="1:9" ht="6.75" customHeight="1" x14ac:dyDescent="0.25">
      <c r="A29" s="3"/>
      <c r="B29" s="3"/>
      <c r="C29" s="3"/>
      <c r="D29" s="3"/>
      <c r="E29" s="250"/>
      <c r="F29" s="250"/>
      <c r="G29" s="250"/>
      <c r="H29" s="250"/>
      <c r="I29" s="250"/>
    </row>
    <row r="30" spans="1:9" ht="30.75" customHeight="1" x14ac:dyDescent="0.25">
      <c r="A30" s="81" t="s">
        <v>8</v>
      </c>
      <c r="B30" s="82" t="s">
        <v>9</v>
      </c>
      <c r="C30" s="82" t="s">
        <v>10</v>
      </c>
      <c r="D30" s="17" t="s">
        <v>13</v>
      </c>
      <c r="E30" s="126" t="str">
        <f>E9</f>
        <v>Izvršenje 2024.</v>
      </c>
      <c r="F30" s="126" t="str">
        <f>F9</f>
        <v>Plan 2025.</v>
      </c>
      <c r="G30" s="126" t="str">
        <f>G9</f>
        <v>Plan za 2026.</v>
      </c>
      <c r="H30" s="126" t="str">
        <f>H9</f>
        <v>Projekcija 
za 2027.</v>
      </c>
      <c r="I30" s="126" t="str">
        <f>I9</f>
        <v>Projekcija 
za 2028.</v>
      </c>
    </row>
    <row r="31" spans="1:9" ht="15.75" customHeight="1" x14ac:dyDescent="0.25">
      <c r="A31" s="84">
        <v>3</v>
      </c>
      <c r="B31" s="84"/>
      <c r="C31" s="84"/>
      <c r="D31" s="11" t="s">
        <v>14</v>
      </c>
      <c r="E31" s="189">
        <f>E32+E35+E43</f>
        <v>137933.26999999999</v>
      </c>
      <c r="F31" s="189">
        <f t="shared" ref="F31:I31" si="8">F32+F35+F43</f>
        <v>194037.82</v>
      </c>
      <c r="G31" s="189">
        <f t="shared" si="8"/>
        <v>189145.45</v>
      </c>
      <c r="H31" s="189">
        <f t="shared" si="8"/>
        <v>189145.45</v>
      </c>
      <c r="I31" s="189">
        <f t="shared" si="8"/>
        <v>189145.45</v>
      </c>
    </row>
    <row r="32" spans="1:9" ht="15.75" customHeight="1" x14ac:dyDescent="0.25">
      <c r="A32" s="85"/>
      <c r="B32" s="86">
        <v>31</v>
      </c>
      <c r="C32" s="86"/>
      <c r="D32" s="38" t="s">
        <v>15</v>
      </c>
      <c r="E32" s="190">
        <f>SUM(E33:E34)</f>
        <v>82622.28</v>
      </c>
      <c r="F32" s="190">
        <f t="shared" ref="F32:I32" si="9">SUM(F33:F34)</f>
        <v>121150.45</v>
      </c>
      <c r="G32" s="190">
        <f t="shared" si="9"/>
        <v>121150.45</v>
      </c>
      <c r="H32" s="190">
        <f t="shared" si="9"/>
        <v>121150.45</v>
      </c>
      <c r="I32" s="190">
        <f t="shared" si="9"/>
        <v>121150.45</v>
      </c>
    </row>
    <row r="33" spans="1:9" x14ac:dyDescent="0.25">
      <c r="A33" s="87"/>
      <c r="B33" s="87"/>
      <c r="C33" s="88">
        <v>11</v>
      </c>
      <c r="D33" s="12" t="s">
        <v>12</v>
      </c>
      <c r="E33" s="191">
        <v>82622.28</v>
      </c>
      <c r="F33" s="192">
        <f>'Rashodi-POMOĆNA'!G9</f>
        <v>110980</v>
      </c>
      <c r="G33" s="192">
        <f>'POSEBNI DIO '!G20</f>
        <v>110980</v>
      </c>
      <c r="H33" s="192">
        <f>G33</f>
        <v>110980</v>
      </c>
      <c r="I33" s="192">
        <f>H33</f>
        <v>110980</v>
      </c>
    </row>
    <row r="34" spans="1:9" x14ac:dyDescent="0.25">
      <c r="A34" s="87"/>
      <c r="B34" s="87"/>
      <c r="C34" s="88">
        <v>52</v>
      </c>
      <c r="D34" s="12" t="str">
        <f>D39</f>
        <v>Ostale pomoći</v>
      </c>
      <c r="E34" s="191">
        <v>0</v>
      </c>
      <c r="F34" s="191">
        <f>'Rashodi-POMOĆNA'!Q9</f>
        <v>10170.450000000001</v>
      </c>
      <c r="G34" s="191">
        <f>'Rashodi-POMOĆNA'!Q9</f>
        <v>10170.450000000001</v>
      </c>
      <c r="H34" s="192">
        <f>G34</f>
        <v>10170.450000000001</v>
      </c>
      <c r="I34" s="192">
        <f>H34</f>
        <v>10170.450000000001</v>
      </c>
    </row>
    <row r="35" spans="1:9" x14ac:dyDescent="0.25">
      <c r="A35" s="89"/>
      <c r="B35" s="89">
        <v>32</v>
      </c>
      <c r="C35" s="90"/>
      <c r="D35" s="41" t="s">
        <v>28</v>
      </c>
      <c r="E35" s="190">
        <f>SUM(E36:E42)</f>
        <v>54827.21</v>
      </c>
      <c r="F35" s="190">
        <f t="shared" ref="F35:I35" si="10">SUM(F36:F42)</f>
        <v>72157.37</v>
      </c>
      <c r="G35" s="190">
        <f t="shared" si="10"/>
        <v>67265</v>
      </c>
      <c r="H35" s="190">
        <f t="shared" si="10"/>
        <v>67265</v>
      </c>
      <c r="I35" s="190">
        <f t="shared" si="10"/>
        <v>67265</v>
      </c>
    </row>
    <row r="36" spans="1:9" x14ac:dyDescent="0.25">
      <c r="A36" s="87"/>
      <c r="B36" s="87"/>
      <c r="C36" s="88">
        <v>11</v>
      </c>
      <c r="D36" s="12" t="s">
        <v>12</v>
      </c>
      <c r="E36" s="191">
        <v>47587.94</v>
      </c>
      <c r="F36" s="192">
        <f>'Rashodi-POMOĆNA'!G22</f>
        <v>57137</v>
      </c>
      <c r="G36" s="192">
        <f>'POSEBNI DIO '!G24</f>
        <v>57137</v>
      </c>
      <c r="H36" s="192">
        <f t="shared" ref="H36:I42" si="11">G36</f>
        <v>57137</v>
      </c>
      <c r="I36" s="192">
        <f t="shared" si="11"/>
        <v>57137</v>
      </c>
    </row>
    <row r="37" spans="1:9" x14ac:dyDescent="0.25">
      <c r="A37" s="87"/>
      <c r="B37" s="87"/>
      <c r="C37" s="88">
        <v>31</v>
      </c>
      <c r="D37" s="12" t="s">
        <v>32</v>
      </c>
      <c r="E37" s="191">
        <v>0</v>
      </c>
      <c r="F37" s="192">
        <f>'Rashodi-POMOĆNA'!H48</f>
        <v>3259.37</v>
      </c>
      <c r="G37" s="192">
        <v>0</v>
      </c>
      <c r="H37" s="192">
        <f t="shared" si="11"/>
        <v>0</v>
      </c>
      <c r="I37" s="192">
        <f t="shared" si="11"/>
        <v>0</v>
      </c>
    </row>
    <row r="38" spans="1:9" x14ac:dyDescent="0.25">
      <c r="A38" s="87"/>
      <c r="B38" s="87"/>
      <c r="C38" s="88">
        <v>43</v>
      </c>
      <c r="D38" s="12" t="s">
        <v>38</v>
      </c>
      <c r="E38" s="191">
        <v>4065.96</v>
      </c>
      <c r="F38" s="192">
        <f>'Rashodi-POMOĆNA'!I22</f>
        <v>7101</v>
      </c>
      <c r="G38" s="192">
        <f>'POSEBNI DIO '!G44</f>
        <v>5468</v>
      </c>
      <c r="H38" s="192">
        <f t="shared" si="11"/>
        <v>5468</v>
      </c>
      <c r="I38" s="192">
        <f t="shared" si="11"/>
        <v>5468</v>
      </c>
    </row>
    <row r="39" spans="1:9" x14ac:dyDescent="0.25">
      <c r="A39" s="87"/>
      <c r="B39" s="87"/>
      <c r="C39" s="88">
        <v>52</v>
      </c>
      <c r="D39" s="12" t="s">
        <v>37</v>
      </c>
      <c r="E39" s="191">
        <v>3000</v>
      </c>
      <c r="F39" s="192">
        <f>'Rashodi-POMOĆNA'!J22</f>
        <v>3660</v>
      </c>
      <c r="G39" s="192">
        <f>'POSEBNI DIO '!G60</f>
        <v>3660</v>
      </c>
      <c r="H39" s="192">
        <f t="shared" si="11"/>
        <v>3660</v>
      </c>
      <c r="I39" s="192">
        <f t="shared" si="11"/>
        <v>3660</v>
      </c>
    </row>
    <row r="40" spans="1:9" x14ac:dyDescent="0.25">
      <c r="A40" s="87"/>
      <c r="B40" s="87"/>
      <c r="C40" s="88">
        <v>51</v>
      </c>
      <c r="D40" s="12" t="s">
        <v>134</v>
      </c>
      <c r="E40" s="191">
        <v>0</v>
      </c>
      <c r="F40" s="192">
        <f>'Rashodi-POMOĆNA'!K22</f>
        <v>0</v>
      </c>
      <c r="G40" s="192">
        <f>'POSEBNI DIO '!G71</f>
        <v>0</v>
      </c>
      <c r="H40" s="192">
        <f t="shared" si="11"/>
        <v>0</v>
      </c>
      <c r="I40" s="192">
        <f t="shared" si="11"/>
        <v>0</v>
      </c>
    </row>
    <row r="41" spans="1:9" x14ac:dyDescent="0.25">
      <c r="A41" s="87"/>
      <c r="B41" s="87"/>
      <c r="C41" s="88">
        <v>61</v>
      </c>
      <c r="D41" s="12" t="s">
        <v>136</v>
      </c>
      <c r="E41" s="191">
        <v>0</v>
      </c>
      <c r="F41" s="192">
        <f>'Rashodi-POMOĆNA'!L22</f>
        <v>1000</v>
      </c>
      <c r="G41" s="192">
        <f>'POSEBNI DIO '!G76</f>
        <v>1000</v>
      </c>
      <c r="H41" s="192">
        <f t="shared" si="11"/>
        <v>1000</v>
      </c>
      <c r="I41" s="192">
        <f t="shared" si="11"/>
        <v>1000</v>
      </c>
    </row>
    <row r="42" spans="1:9" ht="29.25" customHeight="1" x14ac:dyDescent="0.25">
      <c r="A42" s="87"/>
      <c r="B42" s="87"/>
      <c r="C42" s="88">
        <v>71</v>
      </c>
      <c r="D42" s="14" t="s">
        <v>235</v>
      </c>
      <c r="E42" s="191">
        <v>173.31</v>
      </c>
      <c r="F42" s="191">
        <v>0</v>
      </c>
      <c r="G42" s="191">
        <v>0</v>
      </c>
      <c r="H42" s="192">
        <f t="shared" si="11"/>
        <v>0</v>
      </c>
      <c r="I42" s="192">
        <f t="shared" si="11"/>
        <v>0</v>
      </c>
    </row>
    <row r="43" spans="1:9" x14ac:dyDescent="0.25">
      <c r="A43" s="89"/>
      <c r="B43" s="89">
        <v>34</v>
      </c>
      <c r="C43" s="90"/>
      <c r="D43" s="42" t="s">
        <v>46</v>
      </c>
      <c r="E43" s="190">
        <f>SUM(E44)</f>
        <v>483.78</v>
      </c>
      <c r="F43" s="190">
        <f t="shared" ref="F43:I43" si="12">SUM(F44)</f>
        <v>730</v>
      </c>
      <c r="G43" s="190">
        <f t="shared" si="12"/>
        <v>730</v>
      </c>
      <c r="H43" s="190">
        <f t="shared" si="12"/>
        <v>730</v>
      </c>
      <c r="I43" s="190">
        <f t="shared" si="12"/>
        <v>730</v>
      </c>
    </row>
    <row r="44" spans="1:9" x14ac:dyDescent="0.25">
      <c r="A44" s="87"/>
      <c r="B44" s="92"/>
      <c r="C44" s="88">
        <v>11</v>
      </c>
      <c r="D44" s="12" t="s">
        <v>12</v>
      </c>
      <c r="E44" s="191">
        <v>483.78</v>
      </c>
      <c r="F44" s="192">
        <f>'Rashodi-POMOĆNA'!G88</f>
        <v>730</v>
      </c>
      <c r="G44" s="192">
        <f>'POSEBNI DIO '!G30</f>
        <v>730</v>
      </c>
      <c r="H44" s="192">
        <f>G44</f>
        <v>730</v>
      </c>
      <c r="I44" s="192">
        <f>H44</f>
        <v>730</v>
      </c>
    </row>
    <row r="45" spans="1:9" ht="25.5" x14ac:dyDescent="0.25">
      <c r="A45" s="93">
        <v>4</v>
      </c>
      <c r="B45" s="93"/>
      <c r="C45" s="93"/>
      <c r="D45" s="19" t="s">
        <v>16</v>
      </c>
      <c r="E45" s="189">
        <f>E46</f>
        <v>21693.890000000003</v>
      </c>
      <c r="F45" s="189">
        <f t="shared" ref="F45:I45" si="13">F46</f>
        <v>22716.23</v>
      </c>
      <c r="G45" s="189">
        <f t="shared" si="13"/>
        <v>22032</v>
      </c>
      <c r="H45" s="189">
        <f t="shared" si="13"/>
        <v>22032</v>
      </c>
      <c r="I45" s="189">
        <f t="shared" si="13"/>
        <v>22032</v>
      </c>
    </row>
    <row r="46" spans="1:9" ht="25.5" x14ac:dyDescent="0.25">
      <c r="A46" s="86"/>
      <c r="B46" s="86">
        <v>42</v>
      </c>
      <c r="C46" s="86"/>
      <c r="D46" s="43" t="s">
        <v>17</v>
      </c>
      <c r="E46" s="190">
        <f>SUM(E47:E53)</f>
        <v>21693.890000000003</v>
      </c>
      <c r="F46" s="190">
        <f t="shared" ref="F46:I46" si="14">SUM(F47:F53)</f>
        <v>22716.23</v>
      </c>
      <c r="G46" s="190">
        <f t="shared" si="14"/>
        <v>22032</v>
      </c>
      <c r="H46" s="190">
        <f t="shared" si="14"/>
        <v>22032</v>
      </c>
      <c r="I46" s="190">
        <f t="shared" si="14"/>
        <v>22032</v>
      </c>
    </row>
    <row r="47" spans="1:9" x14ac:dyDescent="0.25">
      <c r="A47" s="91"/>
      <c r="B47" s="91"/>
      <c r="C47" s="88">
        <v>11</v>
      </c>
      <c r="D47" s="12" t="s">
        <v>12</v>
      </c>
      <c r="E47" s="191">
        <v>7800</v>
      </c>
      <c r="F47" s="192">
        <f>'Rashodi-POMOĆNA'!G94</f>
        <v>8500</v>
      </c>
      <c r="G47" s="192">
        <f>'POSEBNI DIO '!G33</f>
        <v>8500</v>
      </c>
      <c r="H47" s="192">
        <f t="shared" ref="H47:I51" si="15">G47</f>
        <v>8500</v>
      </c>
      <c r="I47" s="193">
        <f t="shared" si="15"/>
        <v>8500</v>
      </c>
    </row>
    <row r="48" spans="1:9" x14ac:dyDescent="0.25">
      <c r="A48" s="91"/>
      <c r="B48" s="91"/>
      <c r="C48" s="88">
        <v>31</v>
      </c>
      <c r="D48" s="12" t="s">
        <v>32</v>
      </c>
      <c r="E48" s="191">
        <v>0</v>
      </c>
      <c r="F48" s="192">
        <f>'Rashodi-POMOĆNA'!H94</f>
        <v>0</v>
      </c>
      <c r="G48" s="192"/>
      <c r="H48" s="192">
        <f t="shared" si="15"/>
        <v>0</v>
      </c>
      <c r="I48" s="193">
        <f t="shared" si="15"/>
        <v>0</v>
      </c>
    </row>
    <row r="49" spans="1:9" x14ac:dyDescent="0.25">
      <c r="A49" s="91"/>
      <c r="B49" s="91"/>
      <c r="C49" s="88">
        <v>43</v>
      </c>
      <c r="D49" s="12" t="s">
        <v>38</v>
      </c>
      <c r="E49" s="191">
        <v>123.9</v>
      </c>
      <c r="F49" s="192">
        <f>'Rashodi-POMOĆNA'!I94</f>
        <v>1016.23</v>
      </c>
      <c r="G49" s="192">
        <f>'POSEBNI DIO '!G51</f>
        <v>332</v>
      </c>
      <c r="H49" s="192">
        <f t="shared" si="15"/>
        <v>332</v>
      </c>
      <c r="I49" s="193">
        <f t="shared" si="15"/>
        <v>332</v>
      </c>
    </row>
    <row r="50" spans="1:9" x14ac:dyDescent="0.25">
      <c r="A50" s="91"/>
      <c r="B50" s="91"/>
      <c r="C50" s="88">
        <v>52</v>
      </c>
      <c r="D50" s="12" t="s">
        <v>37</v>
      </c>
      <c r="E50" s="191">
        <v>13700</v>
      </c>
      <c r="F50" s="192">
        <f>'Rashodi-POMOĆNA'!J94</f>
        <v>13200</v>
      </c>
      <c r="G50" s="192">
        <f>'POSEBNI DIO '!G65</f>
        <v>13200</v>
      </c>
      <c r="H50" s="192">
        <f t="shared" si="15"/>
        <v>13200</v>
      </c>
      <c r="I50" s="193">
        <f t="shared" si="15"/>
        <v>13200</v>
      </c>
    </row>
    <row r="51" spans="1:9" x14ac:dyDescent="0.25">
      <c r="A51" s="91"/>
      <c r="B51" s="91"/>
      <c r="C51" s="88">
        <v>51</v>
      </c>
      <c r="D51" s="12" t="s">
        <v>134</v>
      </c>
      <c r="E51" s="191">
        <v>0</v>
      </c>
      <c r="F51" s="192">
        <f>'Rashodi-POMOĆNA'!K94</f>
        <v>0</v>
      </c>
      <c r="G51" s="192">
        <f>'POSEBNI DIO '!G74</f>
        <v>0</v>
      </c>
      <c r="H51" s="192">
        <f t="shared" si="15"/>
        <v>0</v>
      </c>
      <c r="I51" s="193">
        <f t="shared" si="15"/>
        <v>0</v>
      </c>
    </row>
    <row r="52" spans="1:9" x14ac:dyDescent="0.25">
      <c r="A52" s="87"/>
      <c r="B52" s="87"/>
      <c r="C52" s="88">
        <v>61</v>
      </c>
      <c r="D52" s="12" t="s">
        <v>136</v>
      </c>
      <c r="E52" s="191">
        <v>0</v>
      </c>
      <c r="F52" s="192">
        <f>'Rashodi-POMOĆNA'!L94</f>
        <v>0</v>
      </c>
      <c r="G52" s="192"/>
      <c r="H52" s="192">
        <v>0</v>
      </c>
      <c r="I52" s="192">
        <v>0</v>
      </c>
    </row>
    <row r="53" spans="1:9" ht="26.25" customHeight="1" x14ac:dyDescent="0.25">
      <c r="A53" s="87"/>
      <c r="B53" s="87"/>
      <c r="C53" s="88">
        <v>71</v>
      </c>
      <c r="D53" s="14" t="s">
        <v>235</v>
      </c>
      <c r="E53" s="191">
        <v>69.989999999999995</v>
      </c>
      <c r="F53" s="192">
        <v>0</v>
      </c>
      <c r="G53" s="192">
        <v>0</v>
      </c>
      <c r="H53" s="192">
        <v>0</v>
      </c>
      <c r="I53" s="192">
        <v>0</v>
      </c>
    </row>
    <row r="54" spans="1:9" x14ac:dyDescent="0.25">
      <c r="A54" s="273" t="s">
        <v>48</v>
      </c>
      <c r="B54" s="274"/>
      <c r="C54" s="274"/>
      <c r="D54" s="275"/>
      <c r="E54" s="189">
        <f>E31+E45</f>
        <v>159627.16</v>
      </c>
      <c r="F54" s="189">
        <f t="shared" ref="F54:I54" si="16">F31+F45</f>
        <v>216754.05000000002</v>
      </c>
      <c r="G54" s="189">
        <f t="shared" si="16"/>
        <v>211177.45</v>
      </c>
      <c r="H54" s="189">
        <f t="shared" si="16"/>
        <v>211177.45</v>
      </c>
      <c r="I54" s="189">
        <f t="shared" si="16"/>
        <v>211177.45</v>
      </c>
    </row>
    <row r="55" spans="1:9" ht="8.25" customHeight="1" x14ac:dyDescent="0.25">
      <c r="F55" s="35"/>
    </row>
    <row r="56" spans="1:9" x14ac:dyDescent="0.25">
      <c r="A56" s="106" t="str">
        <f>SAŽETAK!A38</f>
        <v>Zabok, 06.10.2025.</v>
      </c>
      <c r="E56" s="35"/>
      <c r="F56" s="35"/>
      <c r="G56" s="35"/>
      <c r="H56" s="35"/>
      <c r="I56" s="35"/>
    </row>
    <row r="58" spans="1:9" x14ac:dyDescent="0.25">
      <c r="D58" s="36"/>
      <c r="E58" s="35"/>
    </row>
    <row r="59" spans="1:9" x14ac:dyDescent="0.25">
      <c r="E59" s="35"/>
      <c r="F59" s="35"/>
    </row>
    <row r="60" spans="1:9" x14ac:dyDescent="0.25">
      <c r="D60" s="36"/>
      <c r="E60" s="35"/>
      <c r="F60" s="35"/>
    </row>
    <row r="62" spans="1:9" x14ac:dyDescent="0.25">
      <c r="E62" s="35"/>
      <c r="F62" s="35"/>
    </row>
  </sheetData>
  <mergeCells count="7">
    <mergeCell ref="A54:D54"/>
    <mergeCell ref="A7:I7"/>
    <mergeCell ref="A28:I28"/>
    <mergeCell ref="A1:I1"/>
    <mergeCell ref="A3:I3"/>
    <mergeCell ref="A5:I5"/>
    <mergeCell ref="A26:D26"/>
  </mergeCells>
  <conditionalFormatting sqref="A30:C30">
    <cfRule type="duplicateValues" dxfId="0" priority="1"/>
  </conditionalFormatting>
  <pageMargins left="0.70866141732283472" right="0.51181102362204722" top="0.82677165354330717" bottom="0.82677165354330717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workbookViewId="0">
      <selection activeCell="B46" sqref="B46"/>
    </sheetView>
  </sheetViews>
  <sheetFormatPr defaultRowHeight="15" x14ac:dyDescent="0.25"/>
  <cols>
    <col min="1" max="1" width="6.42578125" style="219" customWidth="1"/>
    <col min="2" max="2" width="47.5703125" style="219" customWidth="1"/>
    <col min="3" max="5" width="15.7109375" style="219" customWidth="1"/>
    <col min="6" max="6" width="14" style="219" customWidth="1"/>
    <col min="7" max="7" width="13.42578125" style="219" customWidth="1"/>
  </cols>
  <sheetData>
    <row r="1" spans="1:7" ht="47.25" customHeight="1" x14ac:dyDescent="0.25">
      <c r="B1" s="269" t="str">
        <f>SAŽETAK!A1</f>
        <v>FINANCIJSKI PLAN
GRADSKE KNJIŽNICE KSAVER ŠANDOR GJALSKI 
ZA 2026. I PROJEKCIJA ZA 2027. I 2028. GODINU</v>
      </c>
      <c r="C1" s="269"/>
      <c r="D1" s="269"/>
      <c r="E1" s="269"/>
      <c r="F1" s="269"/>
      <c r="G1" s="269"/>
    </row>
    <row r="2" spans="1:7" ht="18" customHeight="1" x14ac:dyDescent="0.25">
      <c r="B2" s="3"/>
      <c r="C2" s="3"/>
      <c r="D2" s="3"/>
      <c r="E2" s="3"/>
      <c r="F2" s="3"/>
      <c r="G2" s="3"/>
    </row>
    <row r="3" spans="1:7" ht="15.75" customHeight="1" x14ac:dyDescent="0.25">
      <c r="B3" s="269" t="s">
        <v>25</v>
      </c>
      <c r="C3" s="269"/>
      <c r="D3" s="269"/>
      <c r="E3" s="269"/>
      <c r="F3" s="269"/>
      <c r="G3" s="269"/>
    </row>
    <row r="4" spans="1:7" ht="18" x14ac:dyDescent="0.25">
      <c r="C4" s="3"/>
      <c r="D4" s="3"/>
      <c r="E4" s="3"/>
      <c r="F4" s="4"/>
      <c r="G4" s="4"/>
    </row>
    <row r="5" spans="1:7" ht="18" customHeight="1" x14ac:dyDescent="0.25">
      <c r="B5" s="269" t="s">
        <v>7</v>
      </c>
      <c r="C5" s="269"/>
      <c r="D5" s="269"/>
      <c r="E5" s="269"/>
      <c r="F5" s="269"/>
      <c r="G5" s="269"/>
    </row>
    <row r="6" spans="1:7" ht="18" x14ac:dyDescent="0.25">
      <c r="B6" s="3"/>
      <c r="C6" s="3"/>
      <c r="D6" s="3"/>
      <c r="E6" s="3"/>
      <c r="F6" s="4"/>
      <c r="G6" s="4"/>
    </row>
    <row r="7" spans="1:7" ht="15.75" customHeight="1" x14ac:dyDescent="0.25">
      <c r="B7" s="269" t="s">
        <v>194</v>
      </c>
      <c r="C7" s="269"/>
      <c r="D7" s="269"/>
      <c r="E7" s="269"/>
      <c r="F7" s="269"/>
      <c r="G7" s="269"/>
    </row>
    <row r="8" spans="1:7" ht="18" x14ac:dyDescent="0.25">
      <c r="B8" s="3"/>
      <c r="C8" s="3"/>
      <c r="D8" s="3"/>
      <c r="E8" s="3"/>
      <c r="F8" s="4"/>
      <c r="G8" s="4"/>
    </row>
    <row r="9" spans="1:7" ht="32.25" customHeight="1" x14ac:dyDescent="0.25">
      <c r="A9" s="281" t="s">
        <v>195</v>
      </c>
      <c r="B9" s="281"/>
      <c r="C9" s="17" t="s">
        <v>216</v>
      </c>
      <c r="D9" s="18" t="s">
        <v>217</v>
      </c>
      <c r="E9" s="18" t="s">
        <v>218</v>
      </c>
      <c r="F9" s="18" t="s">
        <v>223</v>
      </c>
      <c r="G9" s="18" t="s">
        <v>219</v>
      </c>
    </row>
    <row r="10" spans="1:7" x14ac:dyDescent="0.25">
      <c r="A10" s="283" t="s">
        <v>0</v>
      </c>
      <c r="B10" s="283"/>
      <c r="C10" s="220">
        <f>C11+C13+C15+C17+C20+C22</f>
        <v>161133.25999999998</v>
      </c>
      <c r="D10" s="220">
        <f>D11+D13+D15+D17+D20+D22</f>
        <v>214433.82</v>
      </c>
      <c r="E10" s="220">
        <f>E11+E13+E15+E17+E20+E22</f>
        <v>211177.45</v>
      </c>
      <c r="F10" s="220">
        <f>F11+F13+F15+F17+F20+F22</f>
        <v>211177.45</v>
      </c>
      <c r="G10" s="220">
        <f>G11+G13+G15+G17+G20+G22</f>
        <v>211177.45</v>
      </c>
    </row>
    <row r="11" spans="1:7" x14ac:dyDescent="0.25">
      <c r="A11" s="221">
        <v>1</v>
      </c>
      <c r="B11" s="19" t="s">
        <v>196</v>
      </c>
      <c r="C11" s="222">
        <f>C12</f>
        <v>138494</v>
      </c>
      <c r="D11" s="222">
        <f t="shared" ref="D11:G11" si="0">D12</f>
        <v>177347</v>
      </c>
      <c r="E11" s="222">
        <f t="shared" si="0"/>
        <v>177347</v>
      </c>
      <c r="F11" s="222">
        <f t="shared" si="0"/>
        <v>177347</v>
      </c>
      <c r="G11" s="222">
        <f t="shared" si="0"/>
        <v>177347</v>
      </c>
    </row>
    <row r="12" spans="1:7" x14ac:dyDescent="0.25">
      <c r="A12" s="223">
        <v>11</v>
      </c>
      <c r="B12" s="12" t="s">
        <v>12</v>
      </c>
      <c r="C12" s="187">
        <f>' Račun prihoda i rashoda'!E23</f>
        <v>138494</v>
      </c>
      <c r="D12" s="187">
        <f>' Račun prihoda i rashoda'!F23</f>
        <v>177347</v>
      </c>
      <c r="E12" s="187">
        <f>' Račun prihoda i rashoda'!G23</f>
        <v>177347</v>
      </c>
      <c r="F12" s="187">
        <f>' Račun prihoda i rashoda'!H23</f>
        <v>177347</v>
      </c>
      <c r="G12" s="187">
        <f>' Račun prihoda i rashoda'!I23</f>
        <v>177347</v>
      </c>
    </row>
    <row r="13" spans="1:7" x14ac:dyDescent="0.25">
      <c r="A13" s="221">
        <v>3</v>
      </c>
      <c r="B13" s="224" t="s">
        <v>197</v>
      </c>
      <c r="C13" s="225">
        <f>C14</f>
        <v>0</v>
      </c>
      <c r="D13" s="225">
        <f t="shared" ref="D13:G13" si="1">D14</f>
        <v>3259.37</v>
      </c>
      <c r="E13" s="225">
        <f t="shared" si="1"/>
        <v>0</v>
      </c>
      <c r="F13" s="225">
        <f t="shared" si="1"/>
        <v>0</v>
      </c>
      <c r="G13" s="225">
        <f t="shared" si="1"/>
        <v>0</v>
      </c>
    </row>
    <row r="14" spans="1:7" x14ac:dyDescent="0.25">
      <c r="A14" s="223">
        <v>31</v>
      </c>
      <c r="B14" s="12" t="s">
        <v>32</v>
      </c>
      <c r="C14" s="187">
        <f>' Račun prihoda i rashoda'!E15</f>
        <v>0</v>
      </c>
      <c r="D14" s="187">
        <f>' Račun prihoda i rashoda'!F20</f>
        <v>3259.37</v>
      </c>
      <c r="E14" s="187">
        <f>' Račun prihoda i rashoda'!G15</f>
        <v>0</v>
      </c>
      <c r="F14" s="187">
        <f>E14</f>
        <v>0</v>
      </c>
      <c r="G14" s="187">
        <f>E14</f>
        <v>0</v>
      </c>
    </row>
    <row r="15" spans="1:7" x14ac:dyDescent="0.25">
      <c r="A15" s="221">
        <v>4</v>
      </c>
      <c r="B15" s="224" t="s">
        <v>198</v>
      </c>
      <c r="C15" s="225">
        <f>SUM(C16)</f>
        <v>5695.96</v>
      </c>
      <c r="D15" s="225">
        <f t="shared" ref="D15:G15" si="2">SUM(D16)</f>
        <v>5797</v>
      </c>
      <c r="E15" s="225">
        <f t="shared" si="2"/>
        <v>5800</v>
      </c>
      <c r="F15" s="225">
        <f t="shared" si="2"/>
        <v>5800</v>
      </c>
      <c r="G15" s="225">
        <f t="shared" si="2"/>
        <v>5800</v>
      </c>
    </row>
    <row r="16" spans="1:7" x14ac:dyDescent="0.25">
      <c r="A16" s="223">
        <v>43</v>
      </c>
      <c r="B16" s="12" t="s">
        <v>38</v>
      </c>
      <c r="C16" s="187">
        <f>' Račun prihoda i rashoda'!E17+' Račun prihoda i rashoda'!E25</f>
        <v>5695.96</v>
      </c>
      <c r="D16" s="187">
        <f>' Račun prihoda i rashoda'!F17+' Račun prihoda i rashoda'!F25</f>
        <v>5797</v>
      </c>
      <c r="E16" s="187">
        <f>' Račun prihoda i rashoda'!G17+' Račun prihoda i rashoda'!G25</f>
        <v>5800</v>
      </c>
      <c r="F16" s="187">
        <f>' Račun prihoda i rashoda'!H17+' Račun prihoda i rashoda'!H25</f>
        <v>5800</v>
      </c>
      <c r="G16" s="187">
        <f>' Račun prihoda i rashoda'!I17+' Račun prihoda i rashoda'!I25</f>
        <v>5800</v>
      </c>
    </row>
    <row r="17" spans="1:7" x14ac:dyDescent="0.25">
      <c r="A17" s="221">
        <v>5</v>
      </c>
      <c r="B17" s="224" t="s">
        <v>199</v>
      </c>
      <c r="C17" s="225">
        <f>C18+C19</f>
        <v>16700</v>
      </c>
      <c r="D17" s="225">
        <f t="shared" ref="D17:G17" si="3">D18+D19</f>
        <v>27030.45</v>
      </c>
      <c r="E17" s="225">
        <f t="shared" si="3"/>
        <v>27030.45</v>
      </c>
      <c r="F17" s="225">
        <f t="shared" si="3"/>
        <v>27030.45</v>
      </c>
      <c r="G17" s="225">
        <f t="shared" si="3"/>
        <v>27030.45</v>
      </c>
    </row>
    <row r="18" spans="1:7" x14ac:dyDescent="0.25">
      <c r="A18" s="223">
        <v>52</v>
      </c>
      <c r="B18" s="12" t="s">
        <v>37</v>
      </c>
      <c r="C18" s="187">
        <f>' Račun prihoda i rashoda'!E12</f>
        <v>16700</v>
      </c>
      <c r="D18" s="187">
        <f>' Račun prihoda i rashoda'!F12</f>
        <v>27030.45</v>
      </c>
      <c r="E18" s="187">
        <f>' Račun prihoda i rashoda'!G12</f>
        <v>27030.45</v>
      </c>
      <c r="F18" s="187">
        <f>' Račun prihoda i rashoda'!H12</f>
        <v>27030.45</v>
      </c>
      <c r="G18" s="187">
        <f>' Račun prihoda i rashoda'!I12</f>
        <v>27030.45</v>
      </c>
    </row>
    <row r="19" spans="1:7" x14ac:dyDescent="0.25">
      <c r="A19" s="223">
        <v>51</v>
      </c>
      <c r="B19" s="12" t="s">
        <v>134</v>
      </c>
      <c r="C19" s="187">
        <f>' Račun prihoda i rashoda'!E13</f>
        <v>0</v>
      </c>
      <c r="D19" s="187">
        <f>' Račun prihoda i rashoda'!F13</f>
        <v>0</v>
      </c>
      <c r="E19" s="187">
        <f>' Račun prihoda i rashoda'!G13</f>
        <v>0</v>
      </c>
      <c r="F19" s="187">
        <f>' Račun prihoda i rashoda'!H13</f>
        <v>0</v>
      </c>
      <c r="G19" s="187">
        <f>' Račun prihoda i rashoda'!I13</f>
        <v>0</v>
      </c>
    </row>
    <row r="20" spans="1:7" x14ac:dyDescent="0.25">
      <c r="A20" s="221">
        <v>6</v>
      </c>
      <c r="B20" s="226" t="s">
        <v>200</v>
      </c>
      <c r="C20" s="225">
        <f>C21</f>
        <v>0</v>
      </c>
      <c r="D20" s="225">
        <f t="shared" ref="D20:G20" si="4">D21</f>
        <v>1000</v>
      </c>
      <c r="E20" s="225">
        <f t="shared" si="4"/>
        <v>1000</v>
      </c>
      <c r="F20" s="225">
        <f t="shared" si="4"/>
        <v>1000</v>
      </c>
      <c r="G20" s="225">
        <f t="shared" si="4"/>
        <v>1000</v>
      </c>
    </row>
    <row r="21" spans="1:7" x14ac:dyDescent="0.25">
      <c r="A21" s="223">
        <v>61</v>
      </c>
      <c r="B21" s="13" t="s">
        <v>136</v>
      </c>
      <c r="C21" s="186">
        <f>' Račun prihoda i rashoda'!E21</f>
        <v>0</v>
      </c>
      <c r="D21" s="187">
        <f>' Račun prihoda i rashoda'!F21</f>
        <v>1000</v>
      </c>
      <c r="E21" s="187">
        <f>' Račun prihoda i rashoda'!G21</f>
        <v>1000</v>
      </c>
      <c r="F21" s="187">
        <f>E21</f>
        <v>1000</v>
      </c>
      <c r="G21" s="187">
        <f>F21</f>
        <v>1000</v>
      </c>
    </row>
    <row r="22" spans="1:7" ht="30" customHeight="1" x14ac:dyDescent="0.25">
      <c r="A22" s="221">
        <v>7</v>
      </c>
      <c r="B22" s="244" t="s">
        <v>201</v>
      </c>
      <c r="C22" s="184">
        <f>C23</f>
        <v>243.3</v>
      </c>
      <c r="D22" s="184">
        <f t="shared" ref="D22:G22" si="5">D23</f>
        <v>0</v>
      </c>
      <c r="E22" s="184">
        <f t="shared" si="5"/>
        <v>0</v>
      </c>
      <c r="F22" s="184">
        <f t="shared" si="5"/>
        <v>0</v>
      </c>
      <c r="G22" s="184">
        <f t="shared" si="5"/>
        <v>0</v>
      </c>
    </row>
    <row r="23" spans="1:7" ht="28.5" customHeight="1" x14ac:dyDescent="0.25">
      <c r="A23" s="223">
        <v>71</v>
      </c>
      <c r="B23" s="13" t="s">
        <v>224</v>
      </c>
      <c r="C23" s="186">
        <f>' Račun prihoda i rashoda'!E18</f>
        <v>243.3</v>
      </c>
      <c r="D23" s="187">
        <v>0</v>
      </c>
      <c r="E23" s="187">
        <v>0</v>
      </c>
      <c r="F23" s="187">
        <v>0</v>
      </c>
      <c r="G23" s="228">
        <v>0</v>
      </c>
    </row>
    <row r="24" spans="1:7" ht="18" customHeight="1" x14ac:dyDescent="0.25">
      <c r="D24" s="249"/>
    </row>
    <row r="25" spans="1:7" ht="37.5" customHeight="1" x14ac:dyDescent="0.25"/>
    <row r="26" spans="1:7" ht="15.75" customHeight="1" x14ac:dyDescent="0.25">
      <c r="B26" s="269" t="s">
        <v>202</v>
      </c>
      <c r="C26" s="269"/>
      <c r="D26" s="269"/>
      <c r="E26" s="269"/>
      <c r="F26" s="269"/>
      <c r="G26" s="269"/>
    </row>
    <row r="27" spans="1:7" ht="18" x14ac:dyDescent="0.25">
      <c r="B27" s="3"/>
      <c r="C27" s="3"/>
      <c r="D27" s="3"/>
      <c r="E27" s="3"/>
      <c r="F27" s="4"/>
      <c r="G27" s="4"/>
    </row>
    <row r="28" spans="1:7" ht="34.5" customHeight="1" x14ac:dyDescent="0.25">
      <c r="A28" s="281" t="s">
        <v>195</v>
      </c>
      <c r="B28" s="281"/>
      <c r="C28" s="17" t="str">
        <f>C9</f>
        <v>Izvršenje 2024.</v>
      </c>
      <c r="D28" s="17" t="str">
        <f t="shared" ref="D28:G28" si="6">D9</f>
        <v>Tekući plan 2025.</v>
      </c>
      <c r="E28" s="17" t="str">
        <f t="shared" si="6"/>
        <v>Plan 2026.</v>
      </c>
      <c r="F28" s="17" t="str">
        <f t="shared" si="6"/>
        <v>Projekcija 
 2027.</v>
      </c>
      <c r="G28" s="17" t="str">
        <f t="shared" si="6"/>
        <v>Projekcija 
2028.</v>
      </c>
    </row>
    <row r="29" spans="1:7" ht="20.25" customHeight="1" x14ac:dyDescent="0.25">
      <c r="A29" s="282" t="s">
        <v>1</v>
      </c>
      <c r="B29" s="282"/>
      <c r="C29" s="229">
        <f>C30+C32+C34+C36+C39+C41</f>
        <v>159627.15999999997</v>
      </c>
      <c r="D29" s="229">
        <f>D30+D32+D34+D36+D39+D41</f>
        <v>216754.05000000002</v>
      </c>
      <c r="E29" s="229">
        <f>E30+E32+E34+E36+E39+E41</f>
        <v>211177.45</v>
      </c>
      <c r="F29" s="229">
        <f>F30+F32+F34+F36+F39+F41</f>
        <v>211177.45</v>
      </c>
      <c r="G29" s="229">
        <f>G30+G32+G34+G36+G39+G41</f>
        <v>211177.45</v>
      </c>
    </row>
    <row r="30" spans="1:7" ht="15.75" customHeight="1" x14ac:dyDescent="0.25">
      <c r="A30" s="221">
        <v>1</v>
      </c>
      <c r="B30" s="19" t="s">
        <v>196</v>
      </c>
      <c r="C30" s="184">
        <f>C31</f>
        <v>138494</v>
      </c>
      <c r="D30" s="184">
        <f t="shared" ref="D30:G30" si="7">D31</f>
        <v>177347</v>
      </c>
      <c r="E30" s="184">
        <f t="shared" si="7"/>
        <v>177347</v>
      </c>
      <c r="F30" s="184">
        <f t="shared" si="7"/>
        <v>177347</v>
      </c>
      <c r="G30" s="184">
        <f t="shared" si="7"/>
        <v>177347</v>
      </c>
    </row>
    <row r="31" spans="1:7" x14ac:dyDescent="0.25">
      <c r="A31" s="223">
        <v>11</v>
      </c>
      <c r="B31" s="12" t="s">
        <v>12</v>
      </c>
      <c r="C31" s="186">
        <f>' Račun prihoda i rashoda'!E33+' Račun prihoda i rashoda'!E36+' Račun prihoda i rashoda'!E44+' Račun prihoda i rashoda'!E47</f>
        <v>138494</v>
      </c>
      <c r="D31" s="186">
        <f>' Račun prihoda i rashoda'!F33+' Račun prihoda i rashoda'!F36+' Račun prihoda i rashoda'!F44+' Račun prihoda i rashoda'!F47</f>
        <v>177347</v>
      </c>
      <c r="E31" s="186">
        <f>' Račun prihoda i rashoda'!G33+' Račun prihoda i rashoda'!G36+' Račun prihoda i rashoda'!G44+' Račun prihoda i rashoda'!G47</f>
        <v>177347</v>
      </c>
      <c r="F31" s="186">
        <f>' Račun prihoda i rashoda'!H33+' Račun prihoda i rashoda'!H36+' Račun prihoda i rashoda'!H44+' Račun prihoda i rashoda'!H47</f>
        <v>177347</v>
      </c>
      <c r="G31" s="186">
        <f>' Račun prihoda i rashoda'!I33+' Račun prihoda i rashoda'!I36+' Račun prihoda i rashoda'!I44+' Račun prihoda i rashoda'!I47</f>
        <v>177347</v>
      </c>
    </row>
    <row r="32" spans="1:7" x14ac:dyDescent="0.25">
      <c r="A32" s="221">
        <v>3</v>
      </c>
      <c r="B32" s="224" t="s">
        <v>197</v>
      </c>
      <c r="C32" s="184">
        <f>C33</f>
        <v>0</v>
      </c>
      <c r="D32" s="184">
        <f t="shared" ref="D32:G32" si="8">D33</f>
        <v>3259.37</v>
      </c>
      <c r="E32" s="184">
        <f t="shared" si="8"/>
        <v>0</v>
      </c>
      <c r="F32" s="184">
        <f t="shared" si="8"/>
        <v>0</v>
      </c>
      <c r="G32" s="184">
        <f t="shared" si="8"/>
        <v>0</v>
      </c>
    </row>
    <row r="33" spans="1:7" x14ac:dyDescent="0.25">
      <c r="A33" s="223">
        <v>31</v>
      </c>
      <c r="B33" s="12" t="s">
        <v>32</v>
      </c>
      <c r="C33" s="186">
        <f>' Račun prihoda i rashoda'!E48</f>
        <v>0</v>
      </c>
      <c r="D33" s="186">
        <f>' Račun prihoda i rashoda'!F20</f>
        <v>3259.37</v>
      </c>
      <c r="E33" s="186">
        <f>' Račun prihoda i rashoda'!G48</f>
        <v>0</v>
      </c>
      <c r="F33" s="186">
        <f>' Račun prihoda i rashoda'!H48</f>
        <v>0</v>
      </c>
      <c r="G33" s="186">
        <f>' Račun prihoda i rashoda'!I48</f>
        <v>0</v>
      </c>
    </row>
    <row r="34" spans="1:7" x14ac:dyDescent="0.25">
      <c r="A34" s="221">
        <v>4</v>
      </c>
      <c r="B34" s="224" t="s">
        <v>198</v>
      </c>
      <c r="C34" s="184">
        <f>SUM(C35)</f>
        <v>4189.8599999999997</v>
      </c>
      <c r="D34" s="184">
        <f t="shared" ref="D34:G34" si="9">SUM(D35)</f>
        <v>8117.23</v>
      </c>
      <c r="E34" s="184">
        <f t="shared" si="9"/>
        <v>5800</v>
      </c>
      <c r="F34" s="184">
        <f t="shared" si="9"/>
        <v>5800</v>
      </c>
      <c r="G34" s="184">
        <f t="shared" si="9"/>
        <v>5800</v>
      </c>
    </row>
    <row r="35" spans="1:7" x14ac:dyDescent="0.25">
      <c r="A35" s="223">
        <f>A16</f>
        <v>43</v>
      </c>
      <c r="B35" s="12" t="s">
        <v>38</v>
      </c>
      <c r="C35" s="230">
        <f>' Račun prihoda i rashoda'!E38+' Račun prihoda i rashoda'!E49</f>
        <v>4189.8599999999997</v>
      </c>
      <c r="D35" s="230">
        <f>' Račun prihoda i rashoda'!F38+' Račun prihoda i rashoda'!F49</f>
        <v>8117.23</v>
      </c>
      <c r="E35" s="230">
        <f>' Račun prihoda i rashoda'!G38+' Račun prihoda i rashoda'!G49</f>
        <v>5800</v>
      </c>
      <c r="F35" s="230">
        <f>' Račun prihoda i rashoda'!H38+' Račun prihoda i rashoda'!H49</f>
        <v>5800</v>
      </c>
      <c r="G35" s="230">
        <f>' Račun prihoda i rashoda'!I38+' Račun prihoda i rashoda'!I49</f>
        <v>5800</v>
      </c>
    </row>
    <row r="36" spans="1:7" x14ac:dyDescent="0.25">
      <c r="A36" s="221">
        <v>5</v>
      </c>
      <c r="B36" s="224" t="s">
        <v>199</v>
      </c>
      <c r="C36" s="231">
        <f>C37+C38</f>
        <v>16700</v>
      </c>
      <c r="D36" s="231">
        <f t="shared" ref="D36:G36" si="10">D37+D38</f>
        <v>27030.45</v>
      </c>
      <c r="E36" s="231">
        <f t="shared" si="10"/>
        <v>27030.45</v>
      </c>
      <c r="F36" s="231">
        <f t="shared" si="10"/>
        <v>27030.45</v>
      </c>
      <c r="G36" s="231">
        <f t="shared" si="10"/>
        <v>27030.45</v>
      </c>
    </row>
    <row r="37" spans="1:7" x14ac:dyDescent="0.25">
      <c r="A37" s="223">
        <f>A18</f>
        <v>52</v>
      </c>
      <c r="B37" s="12" t="s">
        <v>37</v>
      </c>
      <c r="C37" s="232">
        <f>' Račun prihoda i rashoda'!E39+' Račun prihoda i rashoda'!E50</f>
        <v>16700</v>
      </c>
      <c r="D37" s="232">
        <f>' Račun prihoda i rashoda'!F39+' Račun prihoda i rashoda'!F50+' Račun prihoda i rashoda'!F34</f>
        <v>27030.45</v>
      </c>
      <c r="E37" s="232">
        <f>' Račun prihoda i rashoda'!G34+' Račun prihoda i rashoda'!G39+' Račun prihoda i rashoda'!G50</f>
        <v>27030.45</v>
      </c>
      <c r="F37" s="232">
        <f>' Račun prihoda i rashoda'!H34+' Račun prihoda i rashoda'!H39+' Račun prihoda i rashoda'!H50</f>
        <v>27030.45</v>
      </c>
      <c r="G37" s="232">
        <f>' Račun prihoda i rashoda'!I34+' Račun prihoda i rashoda'!I39+' Račun prihoda i rashoda'!I50</f>
        <v>27030.45</v>
      </c>
    </row>
    <row r="38" spans="1:7" x14ac:dyDescent="0.25">
      <c r="A38" s="223">
        <f>A19</f>
        <v>51</v>
      </c>
      <c r="B38" s="12" t="s">
        <v>134</v>
      </c>
      <c r="C38" s="232">
        <f>' Račun prihoda i rashoda'!E40+' Račun prihoda i rashoda'!E51</f>
        <v>0</v>
      </c>
      <c r="D38" s="232">
        <f>' Račun prihoda i rashoda'!F40+' Račun prihoda i rashoda'!F51</f>
        <v>0</v>
      </c>
      <c r="E38" s="232">
        <f>' Račun prihoda i rashoda'!G40+' Račun prihoda i rashoda'!G51</f>
        <v>0</v>
      </c>
      <c r="F38" s="232">
        <f>' Račun prihoda i rashoda'!H40+' Račun prihoda i rashoda'!H51</f>
        <v>0</v>
      </c>
      <c r="G38" s="232">
        <f>' Račun prihoda i rashoda'!I40+' Račun prihoda i rashoda'!I51</f>
        <v>0</v>
      </c>
    </row>
    <row r="39" spans="1:7" x14ac:dyDescent="0.25">
      <c r="A39" s="221">
        <v>6</v>
      </c>
      <c r="B39" s="226" t="s">
        <v>200</v>
      </c>
      <c r="C39" s="231">
        <f>C40</f>
        <v>0</v>
      </c>
      <c r="D39" s="231">
        <f t="shared" ref="D39:G39" si="11">D40</f>
        <v>1000</v>
      </c>
      <c r="E39" s="231">
        <f t="shared" si="11"/>
        <v>1000</v>
      </c>
      <c r="F39" s="231">
        <f t="shared" si="11"/>
        <v>1000</v>
      </c>
      <c r="G39" s="231">
        <f t="shared" si="11"/>
        <v>1000</v>
      </c>
    </row>
    <row r="40" spans="1:7" x14ac:dyDescent="0.25">
      <c r="A40" s="223">
        <v>61</v>
      </c>
      <c r="B40" s="13" t="s">
        <v>136</v>
      </c>
      <c r="C40" s="232">
        <f>' Račun prihoda i rashoda'!E41+' Račun prihoda i rashoda'!E52</f>
        <v>0</v>
      </c>
      <c r="D40" s="232">
        <f>' Račun prihoda i rashoda'!F41+' Račun prihoda i rashoda'!F52</f>
        <v>1000</v>
      </c>
      <c r="E40" s="232">
        <f>' Račun prihoda i rashoda'!G41+' Račun prihoda i rashoda'!G52</f>
        <v>1000</v>
      </c>
      <c r="F40" s="232">
        <f>' Račun prihoda i rashoda'!H41+' Račun prihoda i rashoda'!H52</f>
        <v>1000</v>
      </c>
      <c r="G40" s="232">
        <f>' Račun prihoda i rashoda'!I41+' Račun prihoda i rashoda'!I52</f>
        <v>1000</v>
      </c>
    </row>
    <row r="41" spans="1:7" ht="28.5" customHeight="1" x14ac:dyDescent="0.25">
      <c r="A41" s="221">
        <v>7</v>
      </c>
      <c r="B41" s="244" t="s">
        <v>240</v>
      </c>
      <c r="C41" s="231">
        <f>C42</f>
        <v>243.3</v>
      </c>
      <c r="D41" s="231">
        <f t="shared" ref="D41:G41" si="12">D42</f>
        <v>0</v>
      </c>
      <c r="E41" s="231">
        <f t="shared" si="12"/>
        <v>0</v>
      </c>
      <c r="F41" s="231">
        <f t="shared" si="12"/>
        <v>0</v>
      </c>
      <c r="G41" s="231">
        <f t="shared" si="12"/>
        <v>0</v>
      </c>
    </row>
    <row r="42" spans="1:7" ht="30" customHeight="1" x14ac:dyDescent="0.25">
      <c r="A42" s="223">
        <f>A23</f>
        <v>71</v>
      </c>
      <c r="B42" s="227" t="str">
        <f>B23</f>
        <v>Prihodi od prodaje ili zamjene nefinancijske imovine i naknade s osnova osiguranja</v>
      </c>
      <c r="C42" s="232">
        <f>' Račun prihoda i rashoda'!E18</f>
        <v>243.3</v>
      </c>
      <c r="D42" s="232">
        <f>' Račun prihoda i rashoda'!F53</f>
        <v>0</v>
      </c>
      <c r="E42" s="232">
        <f>' Račun prihoda i rashoda'!G53</f>
        <v>0</v>
      </c>
      <c r="F42" s="232">
        <f>' Račun prihoda i rashoda'!H53</f>
        <v>0</v>
      </c>
      <c r="G42" s="232">
        <f>' Račun prihoda i rashoda'!I53</f>
        <v>0</v>
      </c>
    </row>
    <row r="45" spans="1:7" x14ac:dyDescent="0.25">
      <c r="B45" s="233" t="str">
        <f>SAŽETAK!A38</f>
        <v>Zabok, 06.10.2025.</v>
      </c>
    </row>
  </sheetData>
  <mergeCells count="9">
    <mergeCell ref="B26:G26"/>
    <mergeCell ref="A28:B28"/>
    <mergeCell ref="A29:B29"/>
    <mergeCell ref="B1:G1"/>
    <mergeCell ref="B3:G3"/>
    <mergeCell ref="B5:G5"/>
    <mergeCell ref="B7:G7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view="pageLayout" zoomScaleNormal="100" workbookViewId="0">
      <selection activeCell="D23" sqref="D23"/>
    </sheetView>
  </sheetViews>
  <sheetFormatPr defaultColWidth="9" defaultRowHeight="15" x14ac:dyDescent="0.25"/>
  <cols>
    <col min="1" max="1" width="37.7109375" customWidth="1"/>
    <col min="2" max="6" width="15.28515625" customWidth="1"/>
  </cols>
  <sheetData>
    <row r="1" spans="1:6" ht="56.25" customHeight="1" x14ac:dyDescent="0.25">
      <c r="A1" s="269" t="str">
        <f>SAŽETAK!A1</f>
        <v>FINANCIJSKI PLAN
GRADSKE KNJIŽNICE KSAVER ŠANDOR GJALSKI 
ZA 2026. I PROJEKCIJA ZA 2027. I 2028. GODINU</v>
      </c>
      <c r="B1" s="269"/>
      <c r="C1" s="269"/>
      <c r="D1" s="269"/>
      <c r="E1" s="269"/>
      <c r="F1" s="269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x14ac:dyDescent="0.25">
      <c r="A3" s="269" t="s">
        <v>25</v>
      </c>
      <c r="B3" s="269"/>
      <c r="C3" s="269"/>
      <c r="D3" s="269"/>
      <c r="E3" s="270"/>
      <c r="F3" s="270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269" t="s">
        <v>7</v>
      </c>
      <c r="B5" s="277"/>
      <c r="C5" s="277"/>
      <c r="D5" s="277"/>
      <c r="E5" s="277"/>
      <c r="F5" s="277"/>
    </row>
    <row r="6" spans="1:6" ht="18" x14ac:dyDescent="0.25">
      <c r="A6" s="3"/>
      <c r="B6" s="3"/>
      <c r="C6" s="3"/>
      <c r="D6" s="3"/>
      <c r="E6" s="4"/>
      <c r="F6" s="4"/>
    </row>
    <row r="7" spans="1:6" ht="15.75" x14ac:dyDescent="0.25">
      <c r="A7" s="269" t="s">
        <v>18</v>
      </c>
      <c r="B7" s="276"/>
      <c r="C7" s="276"/>
      <c r="D7" s="276"/>
      <c r="E7" s="276"/>
      <c r="F7" s="276"/>
    </row>
    <row r="8" spans="1:6" ht="18" x14ac:dyDescent="0.25">
      <c r="A8" s="3"/>
      <c r="B8" s="3"/>
      <c r="C8" s="3"/>
      <c r="D8" s="3"/>
      <c r="E8" s="4"/>
      <c r="F8" s="4"/>
    </row>
    <row r="9" spans="1:6" ht="25.5" customHeight="1" x14ac:dyDescent="0.25">
      <c r="A9" s="18" t="s">
        <v>19</v>
      </c>
      <c r="B9" s="126" t="s">
        <v>216</v>
      </c>
      <c r="C9" s="126" t="s">
        <v>184</v>
      </c>
      <c r="D9" s="126" t="s">
        <v>221</v>
      </c>
      <c r="E9" s="126" t="s">
        <v>171</v>
      </c>
      <c r="F9" s="126" t="s">
        <v>222</v>
      </c>
    </row>
    <row r="10" spans="1:6" x14ac:dyDescent="0.25">
      <c r="A10" s="18"/>
      <c r="B10" s="82" t="s">
        <v>41</v>
      </c>
      <c r="C10" s="82" t="s">
        <v>41</v>
      </c>
      <c r="D10" s="82" t="s">
        <v>41</v>
      </c>
      <c r="E10" s="82" t="s">
        <v>41</v>
      </c>
      <c r="F10" s="82" t="s">
        <v>41</v>
      </c>
    </row>
    <row r="11" spans="1:6" ht="15.75" customHeight="1" x14ac:dyDescent="0.25">
      <c r="A11" s="37" t="s">
        <v>20</v>
      </c>
      <c r="B11" s="196">
        <f t="shared" ref="B11:B12" si="0">B12</f>
        <v>159627.16</v>
      </c>
      <c r="C11" s="196">
        <f t="shared" ref="C11:F12" si="1">C12</f>
        <v>216754.05000000002</v>
      </c>
      <c r="D11" s="196">
        <f t="shared" si="1"/>
        <v>211177.45</v>
      </c>
      <c r="E11" s="196">
        <f t="shared" si="1"/>
        <v>211177.45</v>
      </c>
      <c r="F11" s="196">
        <f t="shared" si="1"/>
        <v>211177.45</v>
      </c>
    </row>
    <row r="12" spans="1:6" ht="15.75" customHeight="1" x14ac:dyDescent="0.25">
      <c r="A12" s="11" t="s">
        <v>42</v>
      </c>
      <c r="B12" s="189">
        <f t="shared" si="0"/>
        <v>159627.16</v>
      </c>
      <c r="C12" s="189">
        <f>C13</f>
        <v>216754.05000000002</v>
      </c>
      <c r="D12" s="189">
        <f t="shared" si="1"/>
        <v>211177.45</v>
      </c>
      <c r="E12" s="189">
        <f t="shared" si="1"/>
        <v>211177.45</v>
      </c>
      <c r="F12" s="189">
        <f t="shared" si="1"/>
        <v>211177.45</v>
      </c>
    </row>
    <row r="13" spans="1:6" x14ac:dyDescent="0.25">
      <c r="A13" s="45" t="s">
        <v>43</v>
      </c>
      <c r="B13" s="199">
        <f>' Račun prihoda i rashoda'!E54</f>
        <v>159627.16</v>
      </c>
      <c r="C13" s="200">
        <f>' Račun prihoda i rashoda'!F54</f>
        <v>216754.05000000002</v>
      </c>
      <c r="D13" s="200">
        <f>' Račun prihoda i rashoda'!G54</f>
        <v>211177.45</v>
      </c>
      <c r="E13" s="200">
        <f>' Račun prihoda i rashoda'!H54</f>
        <v>211177.45</v>
      </c>
      <c r="F13" s="200">
        <f>' Račun prihoda i rashoda'!I54</f>
        <v>211177.45</v>
      </c>
    </row>
    <row r="15" spans="1:6" x14ac:dyDescent="0.25">
      <c r="A15" s="106" t="str">
        <f>SAŽETAK!A38</f>
        <v>Zabok, 06.10.2025.</v>
      </c>
    </row>
  </sheetData>
  <mergeCells count="4">
    <mergeCell ref="A1:F1"/>
    <mergeCell ref="A3:F3"/>
    <mergeCell ref="A5:F5"/>
    <mergeCell ref="A7:F7"/>
  </mergeCells>
  <pageMargins left="0.9055118110236221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6"/>
  <sheetViews>
    <sheetView showWhiteSpace="0" view="pageLayout" zoomScaleNormal="100" workbookViewId="0">
      <selection activeCell="E20" sqref="E20"/>
    </sheetView>
  </sheetViews>
  <sheetFormatPr defaultRowHeight="15" x14ac:dyDescent="0.25"/>
  <cols>
    <col min="1" max="1" width="7.42578125" bestFit="1" customWidth="1"/>
    <col min="2" max="2" width="7.5703125" customWidth="1"/>
    <col min="3" max="3" width="5.42578125" bestFit="1" customWidth="1"/>
    <col min="4" max="4" width="31.7109375" customWidth="1"/>
    <col min="5" max="5" width="15" bestFit="1" customWidth="1"/>
    <col min="6" max="6" width="11" bestFit="1" customWidth="1"/>
    <col min="7" max="7" width="13.7109375" bestFit="1" customWidth="1"/>
    <col min="8" max="8" width="13.5703125" customWidth="1"/>
    <col min="9" max="9" width="13.28515625" customWidth="1"/>
  </cols>
  <sheetData>
    <row r="1" spans="1:9" ht="52.5" customHeight="1" x14ac:dyDescent="0.25">
      <c r="A1" s="269" t="str">
        <f>SAŽETAK!A1</f>
        <v>FINANCIJSKI PLAN
GRADSKE KNJIŽNICE KSAVER ŠANDOR GJALSKI 
ZA 2026. I PROJEKCIJA ZA 2027. I 2028. GODINU</v>
      </c>
      <c r="B1" s="269"/>
      <c r="C1" s="269"/>
      <c r="D1" s="269"/>
      <c r="E1" s="269"/>
      <c r="F1" s="269"/>
      <c r="G1" s="269"/>
      <c r="H1" s="269"/>
      <c r="I1" s="269"/>
    </row>
    <row r="2" spans="1:9" ht="18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269" t="s">
        <v>25</v>
      </c>
      <c r="B3" s="269"/>
      <c r="C3" s="269"/>
      <c r="D3" s="269"/>
      <c r="E3" s="269"/>
      <c r="F3" s="269"/>
      <c r="G3" s="269"/>
      <c r="H3" s="270"/>
      <c r="I3" s="270"/>
    </row>
    <row r="4" spans="1:9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ht="18" customHeight="1" x14ac:dyDescent="0.25">
      <c r="A5" s="269" t="s">
        <v>21</v>
      </c>
      <c r="B5" s="277"/>
      <c r="C5" s="277"/>
      <c r="D5" s="277"/>
      <c r="E5" s="277"/>
      <c r="F5" s="277"/>
      <c r="G5" s="277"/>
      <c r="H5" s="277"/>
      <c r="I5" s="277"/>
    </row>
    <row r="6" spans="1:9" ht="18" x14ac:dyDescent="0.25">
      <c r="A6" s="3"/>
      <c r="B6" s="3"/>
      <c r="C6" s="3"/>
      <c r="D6" s="3"/>
      <c r="E6" s="3"/>
      <c r="F6" s="3"/>
      <c r="G6" s="3"/>
      <c r="H6" s="4"/>
      <c r="I6" s="110" t="s">
        <v>41</v>
      </c>
    </row>
    <row r="7" spans="1:9" ht="27" customHeight="1" x14ac:dyDescent="0.25">
      <c r="A7" s="81" t="s">
        <v>8</v>
      </c>
      <c r="B7" s="82" t="s">
        <v>9</v>
      </c>
      <c r="C7" s="82" t="s">
        <v>10</v>
      </c>
      <c r="D7" s="82" t="s">
        <v>40</v>
      </c>
      <c r="E7" s="82" t="s">
        <v>216</v>
      </c>
      <c r="F7" s="81" t="s">
        <v>184</v>
      </c>
      <c r="G7" s="81" t="s">
        <v>221</v>
      </c>
      <c r="H7" s="81" t="s">
        <v>171</v>
      </c>
      <c r="I7" s="81" t="s">
        <v>222</v>
      </c>
    </row>
    <row r="8" spans="1:9" ht="25.5" x14ac:dyDescent="0.25">
      <c r="A8" s="85">
        <v>8</v>
      </c>
      <c r="B8" s="85"/>
      <c r="C8" s="85"/>
      <c r="D8" s="37" t="s">
        <v>22</v>
      </c>
      <c r="E8" s="39">
        <v>0</v>
      </c>
      <c r="F8" s="40">
        <v>0</v>
      </c>
      <c r="G8" s="40">
        <v>0</v>
      </c>
      <c r="H8" s="40">
        <v>0</v>
      </c>
      <c r="I8" s="40">
        <v>0</v>
      </c>
    </row>
    <row r="9" spans="1:9" x14ac:dyDescent="0.25">
      <c r="A9" s="84"/>
      <c r="B9" s="91">
        <v>84</v>
      </c>
      <c r="C9" s="91"/>
      <c r="D9" s="13" t="s">
        <v>29</v>
      </c>
      <c r="E9" s="8"/>
      <c r="F9" s="9"/>
      <c r="G9" s="9"/>
      <c r="H9" s="9"/>
      <c r="I9" s="9"/>
    </row>
    <row r="10" spans="1:9" x14ac:dyDescent="0.25">
      <c r="A10" s="87"/>
      <c r="B10" s="87"/>
      <c r="C10" s="88">
        <v>81</v>
      </c>
      <c r="D10" s="14" t="s">
        <v>30</v>
      </c>
      <c r="E10" s="8"/>
      <c r="F10" s="9"/>
      <c r="G10" s="9"/>
      <c r="H10" s="9"/>
      <c r="I10" s="9"/>
    </row>
    <row r="11" spans="1:9" ht="25.5" x14ac:dyDescent="0.25">
      <c r="A11" s="95">
        <v>5</v>
      </c>
      <c r="B11" s="95"/>
      <c r="C11" s="95"/>
      <c r="D11" s="46" t="s">
        <v>23</v>
      </c>
      <c r="E11" s="39">
        <v>0</v>
      </c>
      <c r="F11" s="40">
        <v>0</v>
      </c>
      <c r="G11" s="40">
        <v>0</v>
      </c>
      <c r="H11" s="40">
        <v>0</v>
      </c>
      <c r="I11" s="40">
        <v>0</v>
      </c>
    </row>
    <row r="12" spans="1:9" ht="25.5" x14ac:dyDescent="0.25">
      <c r="A12" s="91"/>
      <c r="B12" s="91">
        <v>54</v>
      </c>
      <c r="C12" s="91"/>
      <c r="D12" s="20" t="s">
        <v>31</v>
      </c>
      <c r="E12" s="8"/>
      <c r="F12" s="9"/>
      <c r="G12" s="9"/>
      <c r="H12" s="9"/>
      <c r="I12" s="10"/>
    </row>
    <row r="13" spans="1:9" x14ac:dyDescent="0.25">
      <c r="A13" s="91"/>
      <c r="B13" s="91"/>
      <c r="C13" s="88">
        <v>11</v>
      </c>
      <c r="D13" s="12" t="s">
        <v>12</v>
      </c>
      <c r="E13" s="8"/>
      <c r="F13" s="9"/>
      <c r="G13" s="9"/>
      <c r="H13" s="9"/>
      <c r="I13" s="10"/>
    </row>
    <row r="14" spans="1:9" x14ac:dyDescent="0.25">
      <c r="A14" s="91"/>
      <c r="B14" s="91"/>
      <c r="C14" s="88">
        <v>43</v>
      </c>
      <c r="D14" s="12" t="s">
        <v>38</v>
      </c>
      <c r="E14" s="8"/>
      <c r="F14" s="9"/>
      <c r="G14" s="9"/>
      <c r="H14" s="9"/>
      <c r="I14" s="10"/>
    </row>
    <row r="16" spans="1:9" x14ac:dyDescent="0.25">
      <c r="A16" s="106" t="str">
        <f>SAŽETAK!A38</f>
        <v>Zabok, 06.10.2025.</v>
      </c>
    </row>
  </sheetData>
  <mergeCells count="3">
    <mergeCell ref="A1:I1"/>
    <mergeCell ref="A3:I3"/>
    <mergeCell ref="A5:I5"/>
  </mergeCells>
  <pageMargins left="1.1023622047244095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2" sqref="D2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69" t="str">
        <f>SAŽETAK!A1</f>
        <v>FINANCIJSKI PLAN
GRADSKE KNJIŽNICE KSAVER ŠANDOR GJALSKI 
ZA 2026. I PROJEKCIJA ZA 2027. I 2028. GODINU</v>
      </c>
      <c r="B1" s="269"/>
      <c r="C1" s="269"/>
      <c r="D1" s="269"/>
      <c r="E1" s="269"/>
      <c r="F1" s="269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customHeight="1" x14ac:dyDescent="0.25">
      <c r="A3" s="269" t="s">
        <v>25</v>
      </c>
      <c r="B3" s="269"/>
      <c r="C3" s="269"/>
      <c r="D3" s="269"/>
      <c r="E3" s="269"/>
      <c r="F3" s="269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269" t="s">
        <v>203</v>
      </c>
      <c r="B5" s="269"/>
      <c r="C5" s="269"/>
      <c r="D5" s="269"/>
      <c r="E5" s="269"/>
      <c r="F5" s="269"/>
    </row>
    <row r="6" spans="1:6" ht="18" x14ac:dyDescent="0.25">
      <c r="A6" s="3"/>
      <c r="B6" s="3"/>
      <c r="C6" s="3"/>
      <c r="D6" s="3"/>
      <c r="E6" s="4"/>
      <c r="F6" s="4"/>
    </row>
    <row r="7" spans="1:6" ht="25.5" x14ac:dyDescent="0.25">
      <c r="A7" s="18" t="s">
        <v>195</v>
      </c>
      <c r="B7" s="18" t="s">
        <v>216</v>
      </c>
      <c r="C7" s="18" t="s">
        <v>217</v>
      </c>
      <c r="D7" s="18" t="s">
        <v>218</v>
      </c>
      <c r="E7" s="18" t="s">
        <v>223</v>
      </c>
      <c r="F7" s="18" t="s">
        <v>219</v>
      </c>
    </row>
    <row r="8" spans="1:6" x14ac:dyDescent="0.25">
      <c r="A8" s="37" t="s">
        <v>204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</row>
    <row r="9" spans="1:6" ht="25.5" x14ac:dyDescent="0.25">
      <c r="A9" s="11" t="s">
        <v>205</v>
      </c>
      <c r="B9" s="9"/>
      <c r="C9" s="9"/>
      <c r="D9" s="9"/>
      <c r="E9" s="9"/>
      <c r="F9" s="9"/>
    </row>
    <row r="10" spans="1:6" ht="25.5" x14ac:dyDescent="0.25">
      <c r="A10" s="14" t="s">
        <v>206</v>
      </c>
      <c r="B10" s="9"/>
      <c r="C10" s="9"/>
      <c r="D10" s="9"/>
      <c r="E10" s="9"/>
      <c r="F10" s="9"/>
    </row>
    <row r="11" spans="1:6" x14ac:dyDescent="0.25">
      <c r="A11" s="14"/>
      <c r="B11" s="9"/>
      <c r="C11" s="9"/>
      <c r="D11" s="9"/>
      <c r="E11" s="9"/>
      <c r="F11" s="9"/>
    </row>
    <row r="12" spans="1:6" x14ac:dyDescent="0.25">
      <c r="A12" s="37" t="s">
        <v>207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</row>
    <row r="13" spans="1:6" x14ac:dyDescent="0.25">
      <c r="A13" s="19" t="s">
        <v>208</v>
      </c>
      <c r="B13" s="9"/>
      <c r="C13" s="9"/>
      <c r="D13" s="9"/>
      <c r="E13" s="9"/>
      <c r="F13" s="9"/>
    </row>
    <row r="14" spans="1:6" x14ac:dyDescent="0.25">
      <c r="A14" s="12" t="s">
        <v>209</v>
      </c>
      <c r="B14" s="9"/>
      <c r="C14" s="9"/>
      <c r="D14" s="9"/>
      <c r="E14" s="9"/>
      <c r="F14" s="10"/>
    </row>
    <row r="15" spans="1:6" x14ac:dyDescent="0.25">
      <c r="A15" s="19" t="s">
        <v>210</v>
      </c>
      <c r="B15" s="9"/>
      <c r="C15" s="9"/>
      <c r="D15" s="9"/>
      <c r="E15" s="9"/>
      <c r="F15" s="10"/>
    </row>
    <row r="16" spans="1:6" x14ac:dyDescent="0.25">
      <c r="A16" s="12" t="s">
        <v>211</v>
      </c>
      <c r="B16" s="9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3"/>
  <sheetViews>
    <sheetView view="pageLayout" zoomScaleNormal="80" workbookViewId="0">
      <selection activeCell="D13" sqref="D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28515625" customWidth="1"/>
    <col min="4" max="4" width="45.7109375" customWidth="1"/>
    <col min="5" max="5" width="13.28515625" bestFit="1" customWidth="1"/>
    <col min="6" max="6" width="12" customWidth="1"/>
    <col min="7" max="7" width="14.42578125" customWidth="1"/>
    <col min="8" max="8" width="13.140625" customWidth="1"/>
    <col min="9" max="9" width="12.140625" customWidth="1"/>
  </cols>
  <sheetData>
    <row r="1" spans="1:11" ht="48.75" customHeight="1" x14ac:dyDescent="0.25">
      <c r="A1" s="254" t="str">
        <f>SAŽETAK!A1</f>
        <v>FINANCIJSKI PLAN
GRADSKE KNJIŽNICE KSAVER ŠANDOR GJALSKI 
ZA 2026. I PROJEKCIJA ZA 2027. I 2028. GODINU</v>
      </c>
      <c r="B1" s="254"/>
      <c r="C1" s="254"/>
      <c r="D1" s="254"/>
      <c r="E1" s="254"/>
      <c r="F1" s="254"/>
      <c r="G1" s="254"/>
      <c r="H1" s="254"/>
      <c r="I1" s="254"/>
    </row>
    <row r="2" spans="1:11" ht="4.5" customHeight="1" x14ac:dyDescent="0.25">
      <c r="A2" s="3"/>
      <c r="B2" s="3"/>
      <c r="C2" s="3"/>
      <c r="D2" s="3"/>
      <c r="E2" s="3"/>
      <c r="F2" s="3"/>
      <c r="G2" s="3"/>
      <c r="H2" s="4"/>
      <c r="I2" s="4"/>
    </row>
    <row r="3" spans="1:11" ht="18" customHeight="1" x14ac:dyDescent="0.25">
      <c r="A3" s="254" t="s">
        <v>24</v>
      </c>
      <c r="B3" s="255"/>
      <c r="C3" s="255"/>
      <c r="D3" s="255"/>
      <c r="E3" s="255"/>
      <c r="F3" s="255"/>
      <c r="G3" s="255"/>
      <c r="H3" s="255"/>
      <c r="I3" s="255"/>
    </row>
    <row r="4" spans="1:11" ht="18" customHeight="1" x14ac:dyDescent="0.25">
      <c r="A4" s="3"/>
      <c r="B4" s="3"/>
      <c r="C4" s="3"/>
      <c r="D4" s="3"/>
      <c r="E4" s="3"/>
      <c r="F4" s="3"/>
      <c r="G4" s="3"/>
      <c r="H4" s="4"/>
      <c r="I4" s="109"/>
    </row>
    <row r="5" spans="1:11" ht="27" customHeight="1" x14ac:dyDescent="0.25">
      <c r="A5" s="293" t="s">
        <v>26</v>
      </c>
      <c r="B5" s="294"/>
      <c r="C5" s="295"/>
      <c r="D5" s="17" t="s">
        <v>27</v>
      </c>
      <c r="E5" s="94" t="s">
        <v>216</v>
      </c>
      <c r="F5" s="234" t="s">
        <v>184</v>
      </c>
      <c r="G5" s="234" t="s">
        <v>221</v>
      </c>
      <c r="H5" s="234" t="s">
        <v>171</v>
      </c>
      <c r="I5" s="234" t="s">
        <v>222</v>
      </c>
    </row>
    <row r="6" spans="1:11" ht="27" customHeight="1" x14ac:dyDescent="0.25">
      <c r="A6" s="296" t="s">
        <v>212</v>
      </c>
      <c r="B6" s="297"/>
      <c r="C6" s="297"/>
      <c r="D6" s="298"/>
      <c r="E6" s="189">
        <f>E7</f>
        <v>159627.15999999997</v>
      </c>
      <c r="F6" s="189">
        <f t="shared" ref="F6:I7" si="0">F7</f>
        <v>216754.05</v>
      </c>
      <c r="G6" s="189">
        <f t="shared" si="0"/>
        <v>211177.45</v>
      </c>
      <c r="H6" s="189">
        <f t="shared" si="0"/>
        <v>211177.45</v>
      </c>
      <c r="I6" s="189">
        <f t="shared" si="0"/>
        <v>211177.45</v>
      </c>
    </row>
    <row r="7" spans="1:11" ht="27" customHeight="1" x14ac:dyDescent="0.25">
      <c r="A7" s="296" t="s">
        <v>213</v>
      </c>
      <c r="B7" s="297"/>
      <c r="C7" s="297"/>
      <c r="D7" s="298"/>
      <c r="E7" s="189">
        <f>E8</f>
        <v>159627.15999999997</v>
      </c>
      <c r="F7" s="189">
        <f t="shared" si="0"/>
        <v>216754.05</v>
      </c>
      <c r="G7" s="189">
        <f t="shared" si="0"/>
        <v>211177.45</v>
      </c>
      <c r="H7" s="189">
        <f t="shared" si="0"/>
        <v>211177.45</v>
      </c>
      <c r="I7" s="189">
        <f t="shared" si="0"/>
        <v>211177.45</v>
      </c>
    </row>
    <row r="8" spans="1:11" x14ac:dyDescent="0.25">
      <c r="A8" s="296" t="s">
        <v>241</v>
      </c>
      <c r="B8" s="297"/>
      <c r="C8" s="298"/>
      <c r="D8" s="218" t="s">
        <v>164</v>
      </c>
      <c r="E8" s="189">
        <f>E17+E37</f>
        <v>159627.15999999997</v>
      </c>
      <c r="F8" s="189">
        <f t="shared" ref="F8:I8" si="1">F17+F37</f>
        <v>216754.05</v>
      </c>
      <c r="G8" s="189">
        <f t="shared" si="1"/>
        <v>211177.45</v>
      </c>
      <c r="H8" s="189">
        <f t="shared" si="1"/>
        <v>211177.45</v>
      </c>
      <c r="I8" s="189">
        <f t="shared" si="1"/>
        <v>211177.45</v>
      </c>
      <c r="K8" s="35"/>
    </row>
    <row r="9" spans="1:11" x14ac:dyDescent="0.25">
      <c r="A9" s="302" t="s">
        <v>214</v>
      </c>
      <c r="B9" s="303"/>
      <c r="C9" s="303"/>
      <c r="D9" s="304"/>
      <c r="E9" s="196">
        <f>SUM(E10:E16)</f>
        <v>159627.15999999995</v>
      </c>
      <c r="F9" s="196">
        <f>SUM(F10:F16)</f>
        <v>216754.05000000002</v>
      </c>
      <c r="G9" s="196">
        <f t="shared" ref="G9:I9" si="2">SUM(G10:G15)</f>
        <v>211177.45</v>
      </c>
      <c r="H9" s="196">
        <f t="shared" si="2"/>
        <v>211177.45</v>
      </c>
      <c r="I9" s="196">
        <f t="shared" si="2"/>
        <v>211177.45</v>
      </c>
      <c r="K9" s="35"/>
    </row>
    <row r="10" spans="1:11" x14ac:dyDescent="0.25">
      <c r="A10" s="305">
        <v>11</v>
      </c>
      <c r="B10" s="305"/>
      <c r="C10" s="305"/>
      <c r="D10" s="235" t="s">
        <v>12</v>
      </c>
      <c r="E10" s="192">
        <f>E18</f>
        <v>138493.99999999997</v>
      </c>
      <c r="F10" s="192">
        <f t="shared" ref="F10:I10" si="3">F18</f>
        <v>177347</v>
      </c>
      <c r="G10" s="192">
        <f t="shared" si="3"/>
        <v>177347</v>
      </c>
      <c r="H10" s="192">
        <f t="shared" si="3"/>
        <v>177347</v>
      </c>
      <c r="I10" s="192">
        <f t="shared" si="3"/>
        <v>177347</v>
      </c>
      <c r="K10" s="35"/>
    </row>
    <row r="11" spans="1:11" x14ac:dyDescent="0.25">
      <c r="A11" s="305">
        <v>31</v>
      </c>
      <c r="B11" s="305"/>
      <c r="C11" s="305"/>
      <c r="D11" s="235" t="s">
        <v>32</v>
      </c>
      <c r="E11" s="192"/>
      <c r="F11" s="192">
        <f>F38</f>
        <v>3259.37</v>
      </c>
      <c r="G11" s="192">
        <f>G38</f>
        <v>0</v>
      </c>
      <c r="H11" s="192">
        <f t="shared" ref="H11:I11" si="4">H38</f>
        <v>0</v>
      </c>
      <c r="I11" s="192">
        <f t="shared" si="4"/>
        <v>0</v>
      </c>
      <c r="K11" s="35"/>
    </row>
    <row r="12" spans="1:11" x14ac:dyDescent="0.25">
      <c r="A12" s="305">
        <v>43</v>
      </c>
      <c r="B12" s="305"/>
      <c r="C12" s="305"/>
      <c r="D12" s="235" t="s">
        <v>38</v>
      </c>
      <c r="E12" s="192">
        <f>E42</f>
        <v>4189.8599999999997</v>
      </c>
      <c r="F12" s="192">
        <f t="shared" ref="F12:I12" si="5">F42</f>
        <v>8117.23</v>
      </c>
      <c r="G12" s="192">
        <f t="shared" si="5"/>
        <v>5800</v>
      </c>
      <c r="H12" s="192">
        <f t="shared" si="5"/>
        <v>5800</v>
      </c>
      <c r="I12" s="192">
        <f t="shared" si="5"/>
        <v>5800</v>
      </c>
      <c r="K12" s="35"/>
    </row>
    <row r="13" spans="1:11" x14ac:dyDescent="0.25">
      <c r="A13" s="305">
        <v>52</v>
      </c>
      <c r="B13" s="305"/>
      <c r="C13" s="305"/>
      <c r="D13" s="235" t="s">
        <v>37</v>
      </c>
      <c r="E13" s="192">
        <f>E55</f>
        <v>16700</v>
      </c>
      <c r="F13" s="192">
        <f t="shared" ref="F13:I13" si="6">F55</f>
        <v>27030.45</v>
      </c>
      <c r="G13" s="192">
        <f t="shared" si="6"/>
        <v>27030.45</v>
      </c>
      <c r="H13" s="192">
        <f t="shared" si="6"/>
        <v>27030.45</v>
      </c>
      <c r="I13" s="192">
        <f t="shared" si="6"/>
        <v>27030.45</v>
      </c>
      <c r="K13" s="35"/>
    </row>
    <row r="14" spans="1:11" x14ac:dyDescent="0.25">
      <c r="A14" s="305">
        <v>51</v>
      </c>
      <c r="B14" s="305"/>
      <c r="C14" s="305"/>
      <c r="D14" s="235" t="s">
        <v>134</v>
      </c>
      <c r="E14" s="192">
        <f>E69</f>
        <v>0</v>
      </c>
      <c r="F14" s="192">
        <f t="shared" ref="F14:I14" si="7">F69</f>
        <v>0</v>
      </c>
      <c r="G14" s="192">
        <f t="shared" si="7"/>
        <v>0</v>
      </c>
      <c r="H14" s="192">
        <f t="shared" si="7"/>
        <v>0</v>
      </c>
      <c r="I14" s="192">
        <f t="shared" si="7"/>
        <v>0</v>
      </c>
      <c r="K14" s="35"/>
    </row>
    <row r="15" spans="1:11" x14ac:dyDescent="0.25">
      <c r="A15" s="306">
        <v>61</v>
      </c>
      <c r="B15" s="307"/>
      <c r="C15" s="308"/>
      <c r="D15" s="235" t="s">
        <v>136</v>
      </c>
      <c r="E15" s="192">
        <f>E76</f>
        <v>0</v>
      </c>
      <c r="F15" s="192">
        <f>F76</f>
        <v>1000</v>
      </c>
      <c r="G15" s="192">
        <f>G76</f>
        <v>1000</v>
      </c>
      <c r="H15" s="192">
        <f t="shared" ref="H15:I15" si="8">H76</f>
        <v>1000</v>
      </c>
      <c r="I15" s="192">
        <f t="shared" si="8"/>
        <v>1000</v>
      </c>
      <c r="K15" s="35"/>
    </row>
    <row r="16" spans="1:11" ht="30.75" customHeight="1" x14ac:dyDescent="0.25">
      <c r="A16" s="236">
        <v>71</v>
      </c>
      <c r="B16" s="237"/>
      <c r="C16" s="34"/>
      <c r="D16" s="248" t="s">
        <v>238</v>
      </c>
      <c r="E16" s="191">
        <f>E80</f>
        <v>243.3</v>
      </c>
      <c r="F16" s="191">
        <f>F80</f>
        <v>0</v>
      </c>
      <c r="G16" s="191">
        <f t="shared" ref="G16:I16" si="9">G80</f>
        <v>0</v>
      </c>
      <c r="H16" s="191">
        <f t="shared" si="9"/>
        <v>0</v>
      </c>
      <c r="I16" s="191">
        <f t="shared" si="9"/>
        <v>0</v>
      </c>
      <c r="K16" s="35"/>
    </row>
    <row r="17" spans="1:13" ht="27" customHeight="1" x14ac:dyDescent="0.25">
      <c r="A17" s="299" t="s">
        <v>165</v>
      </c>
      <c r="B17" s="300"/>
      <c r="C17" s="301"/>
      <c r="D17" s="96" t="s">
        <v>166</v>
      </c>
      <c r="E17" s="194">
        <f>E18</f>
        <v>138493.99999999997</v>
      </c>
      <c r="F17" s="194">
        <f t="shared" ref="F17:I17" si="10">F18</f>
        <v>177347</v>
      </c>
      <c r="G17" s="194">
        <f t="shared" si="10"/>
        <v>177347</v>
      </c>
      <c r="H17" s="194">
        <f t="shared" si="10"/>
        <v>177347</v>
      </c>
      <c r="I17" s="194">
        <f t="shared" si="10"/>
        <v>177347</v>
      </c>
      <c r="M17" s="35"/>
    </row>
    <row r="18" spans="1:13" x14ac:dyDescent="0.25">
      <c r="A18" s="287" t="s">
        <v>128</v>
      </c>
      <c r="B18" s="288"/>
      <c r="C18" s="289"/>
      <c r="D18" s="115" t="s">
        <v>12</v>
      </c>
      <c r="E18" s="195">
        <f>E19+E32</f>
        <v>138493.99999999997</v>
      </c>
      <c r="F18" s="195">
        <f t="shared" ref="F18:I18" si="11">F19+F32</f>
        <v>177347</v>
      </c>
      <c r="G18" s="195">
        <f t="shared" si="11"/>
        <v>177347</v>
      </c>
      <c r="H18" s="195">
        <f t="shared" si="11"/>
        <v>177347</v>
      </c>
      <c r="I18" s="195">
        <f t="shared" si="11"/>
        <v>177347</v>
      </c>
    </row>
    <row r="19" spans="1:13" x14ac:dyDescent="0.25">
      <c r="A19" s="290">
        <v>3</v>
      </c>
      <c r="B19" s="291"/>
      <c r="C19" s="292"/>
      <c r="D19" s="111" t="s">
        <v>14</v>
      </c>
      <c r="E19" s="196">
        <f>E20+E24+E30</f>
        <v>130693.99999999997</v>
      </c>
      <c r="F19" s="196">
        <f>F20+F24+F30</f>
        <v>168847</v>
      </c>
      <c r="G19" s="196">
        <f>G20+G24+G30</f>
        <v>168847</v>
      </c>
      <c r="H19" s="196">
        <f>H20+H24+H30</f>
        <v>168847</v>
      </c>
      <c r="I19" s="196">
        <f>I20+I24+I30</f>
        <v>168847</v>
      </c>
    </row>
    <row r="20" spans="1:13" x14ac:dyDescent="0.25">
      <c r="A20" s="284">
        <v>31</v>
      </c>
      <c r="B20" s="285"/>
      <c r="C20" s="286"/>
      <c r="D20" s="118" t="s">
        <v>15</v>
      </c>
      <c r="E20" s="197">
        <f>SUM(E21:E23)</f>
        <v>82622.279999999984</v>
      </c>
      <c r="F20" s="198">
        <f>SUM(F21:F23)</f>
        <v>110980</v>
      </c>
      <c r="G20" s="198">
        <f>SUM(G21:G23)</f>
        <v>110980</v>
      </c>
      <c r="H20" s="198">
        <f>H21+H22+H23</f>
        <v>110980</v>
      </c>
      <c r="I20" s="198">
        <f>I21+I22+I23</f>
        <v>110980</v>
      </c>
    </row>
    <row r="21" spans="1:13" s="120" customFormat="1" x14ac:dyDescent="0.25">
      <c r="A21" s="112">
        <f>'Rashodi-POMOĆNA'!B10</f>
        <v>311</v>
      </c>
      <c r="B21" s="113"/>
      <c r="C21" s="114"/>
      <c r="D21" s="34" t="str">
        <f>'Rashodi-POMOĆNA'!E10</f>
        <v>Plaće (Bruto)</v>
      </c>
      <c r="E21" s="191">
        <v>71797.37</v>
      </c>
      <c r="F21" s="192">
        <f>'Rashodi-POMOĆNA'!G10</f>
        <v>95400</v>
      </c>
      <c r="G21" s="192">
        <f>'Rashodi-POMOĆNA'!N10</f>
        <v>95400</v>
      </c>
      <c r="H21" s="192">
        <f t="shared" ref="H21:I26" si="12">G21</f>
        <v>95400</v>
      </c>
      <c r="I21" s="192">
        <f t="shared" si="12"/>
        <v>95400</v>
      </c>
    </row>
    <row r="22" spans="1:13" s="120" customFormat="1" x14ac:dyDescent="0.25">
      <c r="A22" s="112">
        <f>'Rashodi-POMOĆNA'!B13</f>
        <v>312</v>
      </c>
      <c r="B22" s="113"/>
      <c r="C22" s="114"/>
      <c r="D22" s="34" t="str">
        <f>'Rashodi-POMOĆNA'!E13</f>
        <v>Ostali rashodi za zaposlene</v>
      </c>
      <c r="E22" s="191">
        <v>2463.9</v>
      </c>
      <c r="F22" s="192">
        <f>'Rashodi-POMOĆNA'!G13</f>
        <v>3992</v>
      </c>
      <c r="G22" s="192">
        <f>'Rashodi-POMOĆNA'!N13</f>
        <v>3992</v>
      </c>
      <c r="H22" s="192">
        <f t="shared" si="12"/>
        <v>3992</v>
      </c>
      <c r="I22" s="192">
        <f t="shared" si="12"/>
        <v>3992</v>
      </c>
    </row>
    <row r="23" spans="1:13" s="120" customFormat="1" x14ac:dyDescent="0.25">
      <c r="A23" s="112">
        <f>'Rashodi-POMOĆNA'!B19</f>
        <v>313</v>
      </c>
      <c r="B23" s="113"/>
      <c r="C23" s="114"/>
      <c r="D23" s="34" t="str">
        <f>'Rashodi-POMOĆNA'!E19</f>
        <v>Doprinosi na plaće</v>
      </c>
      <c r="E23" s="191">
        <v>8361.01</v>
      </c>
      <c r="F23" s="192">
        <f>'Rashodi-POMOĆNA'!G19</f>
        <v>11588</v>
      </c>
      <c r="G23" s="192">
        <f>'Rashodi-POMOĆNA'!N19</f>
        <v>11588</v>
      </c>
      <c r="H23" s="192">
        <f t="shared" si="12"/>
        <v>11588</v>
      </c>
      <c r="I23" s="192">
        <f t="shared" si="12"/>
        <v>11588</v>
      </c>
    </row>
    <row r="24" spans="1:13" x14ac:dyDescent="0.25">
      <c r="A24" s="284">
        <v>32</v>
      </c>
      <c r="B24" s="285"/>
      <c r="C24" s="286"/>
      <c r="D24" s="118" t="s">
        <v>28</v>
      </c>
      <c r="E24" s="197">
        <f>SUM(E25:E29)</f>
        <v>47587.939999999995</v>
      </c>
      <c r="F24" s="198">
        <f>SUM(F25:F29)</f>
        <v>57137</v>
      </c>
      <c r="G24" s="198">
        <f>SUM(G25:G29)</f>
        <v>57137</v>
      </c>
      <c r="H24" s="198">
        <f t="shared" si="12"/>
        <v>57137</v>
      </c>
      <c r="I24" s="198">
        <f t="shared" si="12"/>
        <v>57137</v>
      </c>
    </row>
    <row r="25" spans="1:13" s="120" customFormat="1" x14ac:dyDescent="0.25">
      <c r="A25" s="112">
        <f>'Rashodi-POMOĆNA'!B23</f>
        <v>321</v>
      </c>
      <c r="B25" s="113"/>
      <c r="C25" s="114"/>
      <c r="D25" s="34" t="str">
        <f>'Rashodi-POMOĆNA'!E23</f>
        <v>Naknade troškova zaposlenima</v>
      </c>
      <c r="E25" s="191">
        <v>0</v>
      </c>
      <c r="F25" s="192">
        <f>'Rashodi-POMOĆNA'!G23</f>
        <v>757</v>
      </c>
      <c r="G25" s="192">
        <f>'Rashodi-POMOĆNA'!N23</f>
        <v>757</v>
      </c>
      <c r="H25" s="192">
        <f t="shared" si="12"/>
        <v>757</v>
      </c>
      <c r="I25" s="192">
        <f t="shared" si="12"/>
        <v>757</v>
      </c>
    </row>
    <row r="26" spans="1:13" s="120" customFormat="1" ht="14.25" customHeight="1" x14ac:dyDescent="0.25">
      <c r="A26" s="112">
        <f>'Rashodi-POMOĆNA'!B34</f>
        <v>322</v>
      </c>
      <c r="B26" s="113"/>
      <c r="C26" s="114"/>
      <c r="D26" s="34" t="str">
        <f>'Rashodi-POMOĆNA'!E34</f>
        <v>Rashodi za materijal i energiju</v>
      </c>
      <c r="E26" s="191">
        <v>5099.7</v>
      </c>
      <c r="F26" s="192">
        <f>'Rashodi-POMOĆNA'!G34</f>
        <v>8899</v>
      </c>
      <c r="G26" s="192">
        <f>'Rashodi-POMOĆNA'!N34</f>
        <v>8899</v>
      </c>
      <c r="H26" s="192">
        <f t="shared" si="12"/>
        <v>8899</v>
      </c>
      <c r="I26" s="192">
        <f t="shared" si="12"/>
        <v>8899</v>
      </c>
    </row>
    <row r="27" spans="1:13" s="120" customFormat="1" ht="14.25" customHeight="1" x14ac:dyDescent="0.25">
      <c r="A27" s="112">
        <f>'Rashodi-POMOĆNA'!B48</f>
        <v>323</v>
      </c>
      <c r="B27" s="113"/>
      <c r="C27" s="114"/>
      <c r="D27" s="34" t="str">
        <f>'Rashodi-POMOĆNA'!E48</f>
        <v>Rashodi za usluge</v>
      </c>
      <c r="E27" s="191">
        <v>41779.360000000001</v>
      </c>
      <c r="F27" s="192">
        <f>'Rashodi-POMOĆNA'!G48</f>
        <v>46615</v>
      </c>
      <c r="G27" s="192">
        <f>'Rashodi-POMOĆNA'!N48</f>
        <v>46615</v>
      </c>
      <c r="H27" s="192">
        <f t="shared" ref="H27:I29" si="13">G27</f>
        <v>46615</v>
      </c>
      <c r="I27" s="192">
        <f t="shared" si="13"/>
        <v>46615</v>
      </c>
    </row>
    <row r="28" spans="1:13" s="120" customFormat="1" x14ac:dyDescent="0.25">
      <c r="A28" s="112">
        <f>'Rashodi-POMOĆNA'!B71</f>
        <v>324</v>
      </c>
      <c r="B28" s="113"/>
      <c r="C28" s="114"/>
      <c r="D28" s="34" t="str">
        <f>'Rashodi-POMOĆNA'!E71</f>
        <v>Naknade troš. osobama izvan radnog odnosa</v>
      </c>
      <c r="E28" s="191">
        <v>0</v>
      </c>
      <c r="F28" s="192">
        <f>'Rashodi-POMOĆNA'!G71</f>
        <v>0</v>
      </c>
      <c r="G28" s="192">
        <f>'Rashodi-POMOĆNA'!N71</f>
        <v>0</v>
      </c>
      <c r="H28" s="192">
        <f t="shared" si="13"/>
        <v>0</v>
      </c>
      <c r="I28" s="192">
        <f t="shared" si="13"/>
        <v>0</v>
      </c>
    </row>
    <row r="29" spans="1:13" s="120" customFormat="1" x14ac:dyDescent="0.25">
      <c r="A29" s="112">
        <f>'Rashodi-POMOĆNA'!B75</f>
        <v>329</v>
      </c>
      <c r="B29" s="113"/>
      <c r="C29" s="114"/>
      <c r="D29" s="34" t="str">
        <f>'Rashodi-POMOĆNA'!E75</f>
        <v>Ostali nespomenuti rashodi poslovanja</v>
      </c>
      <c r="E29" s="191">
        <v>708.88</v>
      </c>
      <c r="F29" s="192">
        <f>'Rashodi-POMOĆNA'!G75</f>
        <v>866</v>
      </c>
      <c r="G29" s="192">
        <f>'Rashodi-POMOĆNA'!N75</f>
        <v>866</v>
      </c>
      <c r="H29" s="192">
        <f t="shared" si="13"/>
        <v>866</v>
      </c>
      <c r="I29" s="192">
        <f t="shared" si="13"/>
        <v>866</v>
      </c>
    </row>
    <row r="30" spans="1:13" x14ac:dyDescent="0.25">
      <c r="A30" s="284">
        <v>34</v>
      </c>
      <c r="B30" s="285"/>
      <c r="C30" s="286"/>
      <c r="D30" s="118" t="s">
        <v>46</v>
      </c>
      <c r="E30" s="197">
        <f>E31</f>
        <v>483.78</v>
      </c>
      <c r="F30" s="198">
        <f>F31</f>
        <v>730</v>
      </c>
      <c r="G30" s="198">
        <f>G31</f>
        <v>730</v>
      </c>
      <c r="H30" s="198">
        <f t="shared" ref="H30:I30" si="14">H31</f>
        <v>730</v>
      </c>
      <c r="I30" s="198">
        <f t="shared" si="14"/>
        <v>730</v>
      </c>
    </row>
    <row r="31" spans="1:13" s="120" customFormat="1" x14ac:dyDescent="0.25">
      <c r="A31" s="112">
        <f>'Rashodi-POMOĆNA'!B89</f>
        <v>343</v>
      </c>
      <c r="B31" s="113"/>
      <c r="C31" s="114"/>
      <c r="D31" s="34" t="str">
        <f>'Rashodi-POMOĆNA'!E89</f>
        <v>Ostali financijski rashodi</v>
      </c>
      <c r="E31" s="191">
        <v>483.78</v>
      </c>
      <c r="F31" s="192">
        <f>'Rashodi-POMOĆNA'!G89</f>
        <v>730</v>
      </c>
      <c r="G31" s="192">
        <f>'Rashodi-POMOĆNA'!N89</f>
        <v>730</v>
      </c>
      <c r="H31" s="192">
        <f t="shared" ref="H31:I36" si="15">G31</f>
        <v>730</v>
      </c>
      <c r="I31" s="192">
        <f t="shared" si="15"/>
        <v>730</v>
      </c>
    </row>
    <row r="32" spans="1:13" x14ac:dyDescent="0.25">
      <c r="A32" s="290">
        <v>4</v>
      </c>
      <c r="B32" s="291"/>
      <c r="C32" s="292"/>
      <c r="D32" s="111" t="s">
        <v>16</v>
      </c>
      <c r="E32" s="196">
        <f>E33</f>
        <v>7800</v>
      </c>
      <c r="F32" s="196">
        <f t="shared" ref="F32:G32" si="16">F33</f>
        <v>8500</v>
      </c>
      <c r="G32" s="196">
        <f t="shared" si="16"/>
        <v>8500</v>
      </c>
      <c r="H32" s="196">
        <f t="shared" si="15"/>
        <v>8500</v>
      </c>
      <c r="I32" s="196">
        <f t="shared" si="15"/>
        <v>8500</v>
      </c>
    </row>
    <row r="33" spans="1:9" ht="26.25" customHeight="1" x14ac:dyDescent="0.25">
      <c r="A33" s="284">
        <v>42</v>
      </c>
      <c r="B33" s="285"/>
      <c r="C33" s="286"/>
      <c r="D33" s="118" t="s">
        <v>39</v>
      </c>
      <c r="E33" s="197">
        <f>E34+E35+E36</f>
        <v>7800</v>
      </c>
      <c r="F33" s="197">
        <f>F34+F35+F36</f>
        <v>8500</v>
      </c>
      <c r="G33" s="197">
        <f>SUM(G34:G36)</f>
        <v>8500</v>
      </c>
      <c r="H33" s="198">
        <f t="shared" si="15"/>
        <v>8500</v>
      </c>
      <c r="I33" s="198">
        <f t="shared" si="15"/>
        <v>8500</v>
      </c>
    </row>
    <row r="34" spans="1:9" s="120" customFormat="1" x14ac:dyDescent="0.25">
      <c r="A34" s="112">
        <f>'Rashodi-POMOĆNA'!B95</f>
        <v>422</v>
      </c>
      <c r="B34" s="113"/>
      <c r="C34" s="114"/>
      <c r="D34" s="34" t="str">
        <f>'Rashodi-POMOĆNA'!E95</f>
        <v>Postrojenja i oprema</v>
      </c>
      <c r="E34" s="191">
        <v>0</v>
      </c>
      <c r="F34" s="192">
        <f>'Rashodi-POMOĆNA'!G95</f>
        <v>700</v>
      </c>
      <c r="G34" s="192">
        <f>'Rashodi-POMOĆNA'!N95</f>
        <v>700</v>
      </c>
      <c r="H34" s="192">
        <f t="shared" si="15"/>
        <v>700</v>
      </c>
      <c r="I34" s="192">
        <f t="shared" si="15"/>
        <v>700</v>
      </c>
    </row>
    <row r="35" spans="1:9" s="120" customFormat="1" x14ac:dyDescent="0.25">
      <c r="A35" s="112">
        <f>'Rashodi-POMOĆNA'!B101</f>
        <v>424</v>
      </c>
      <c r="B35" s="113"/>
      <c r="C35" s="114"/>
      <c r="D35" s="34" t="str">
        <f>'Rashodi-POMOĆNA'!E101</f>
        <v>Knjige</v>
      </c>
      <c r="E35" s="191">
        <v>7800</v>
      </c>
      <c r="F35" s="192">
        <f>'Rashodi-POMOĆNA'!G101</f>
        <v>7800</v>
      </c>
      <c r="G35" s="192">
        <f>'Rashodi-POMOĆNA'!N101</f>
        <v>7800</v>
      </c>
      <c r="H35" s="192">
        <f t="shared" si="15"/>
        <v>7800</v>
      </c>
      <c r="I35" s="192">
        <f t="shared" si="15"/>
        <v>7800</v>
      </c>
    </row>
    <row r="36" spans="1:9" s="120" customFormat="1" x14ac:dyDescent="0.25">
      <c r="A36" s="112">
        <f>'Rashodi-POMOĆNA'!B105</f>
        <v>426</v>
      </c>
      <c r="B36" s="113"/>
      <c r="C36" s="114"/>
      <c r="D36" s="34" t="str">
        <f>'Rashodi-POMOĆNA'!E105</f>
        <v>Nematerijalna proizvedena imovina</v>
      </c>
      <c r="E36" s="191">
        <v>0</v>
      </c>
      <c r="F36" s="192">
        <f>'Rashodi-POMOĆNA'!G105</f>
        <v>0</v>
      </c>
      <c r="G36" s="192">
        <f>'Rashodi-POMOĆNA'!N105</f>
        <v>0</v>
      </c>
      <c r="H36" s="192">
        <f t="shared" si="15"/>
        <v>0</v>
      </c>
      <c r="I36" s="192">
        <f t="shared" si="15"/>
        <v>0</v>
      </c>
    </row>
    <row r="37" spans="1:9" ht="27.75" customHeight="1" x14ac:dyDescent="0.25">
      <c r="A37" s="299" t="s">
        <v>167</v>
      </c>
      <c r="B37" s="300"/>
      <c r="C37" s="301"/>
      <c r="D37" s="96" t="s">
        <v>168</v>
      </c>
      <c r="E37" s="194">
        <f>E42+E55+E69+E76+E80+E38</f>
        <v>21133.16</v>
      </c>
      <c r="F37" s="194">
        <f t="shared" ref="F37:I37" si="17">F42+F55+F69+F76+F80+F38</f>
        <v>39407.050000000003</v>
      </c>
      <c r="G37" s="194">
        <f t="shared" si="17"/>
        <v>33830.449999999997</v>
      </c>
      <c r="H37" s="194">
        <f t="shared" si="17"/>
        <v>33830.449999999997</v>
      </c>
      <c r="I37" s="194">
        <f t="shared" si="17"/>
        <v>33830.449999999997</v>
      </c>
    </row>
    <row r="38" spans="1:9" x14ac:dyDescent="0.25">
      <c r="A38" s="287" t="s">
        <v>239</v>
      </c>
      <c r="B38" s="288"/>
      <c r="C38" s="289"/>
      <c r="D38" s="115" t="s">
        <v>32</v>
      </c>
      <c r="E38" s="195">
        <f>E39</f>
        <v>0</v>
      </c>
      <c r="F38" s="195">
        <f t="shared" ref="F38:I40" si="18">F39</f>
        <v>3259.37</v>
      </c>
      <c r="G38" s="195">
        <f t="shared" si="18"/>
        <v>0</v>
      </c>
      <c r="H38" s="195">
        <f t="shared" si="18"/>
        <v>0</v>
      </c>
      <c r="I38" s="195">
        <f t="shared" si="18"/>
        <v>0</v>
      </c>
    </row>
    <row r="39" spans="1:9" x14ac:dyDescent="0.25">
      <c r="A39" s="290">
        <v>3</v>
      </c>
      <c r="B39" s="291"/>
      <c r="C39" s="292"/>
      <c r="D39" s="111" t="str">
        <f>D19</f>
        <v>Rashodi poslovanja</v>
      </c>
      <c r="E39" s="196">
        <f>E40</f>
        <v>0</v>
      </c>
      <c r="F39" s="196">
        <f t="shared" si="18"/>
        <v>3259.37</v>
      </c>
      <c r="G39" s="196">
        <f t="shared" si="18"/>
        <v>0</v>
      </c>
      <c r="H39" s="196">
        <f t="shared" si="18"/>
        <v>0</v>
      </c>
      <c r="I39" s="196">
        <f t="shared" si="18"/>
        <v>0</v>
      </c>
    </row>
    <row r="40" spans="1:9" x14ac:dyDescent="0.25">
      <c r="A40" s="284">
        <v>32</v>
      </c>
      <c r="B40" s="285"/>
      <c r="C40" s="286"/>
      <c r="D40" s="118" t="str">
        <f>D24</f>
        <v>Materijalni rashodi</v>
      </c>
      <c r="E40" s="197">
        <f>E41</f>
        <v>0</v>
      </c>
      <c r="F40" s="197">
        <f t="shared" si="18"/>
        <v>3259.37</v>
      </c>
      <c r="G40" s="197">
        <f t="shared" si="18"/>
        <v>0</v>
      </c>
      <c r="H40" s="197">
        <f t="shared" si="18"/>
        <v>0</v>
      </c>
      <c r="I40" s="197">
        <f t="shared" si="18"/>
        <v>0</v>
      </c>
    </row>
    <row r="41" spans="1:9" s="120" customFormat="1" x14ac:dyDescent="0.25">
      <c r="A41" s="112">
        <v>323</v>
      </c>
      <c r="B41" s="113"/>
      <c r="C41" s="114"/>
      <c r="D41" s="34" t="str">
        <f>D27</f>
        <v>Rashodi za usluge</v>
      </c>
      <c r="E41" s="191">
        <v>0</v>
      </c>
      <c r="F41" s="192">
        <f>'Rashodi-POMOĆNA'!H48</f>
        <v>3259.37</v>
      </c>
      <c r="G41" s="192">
        <f>'Rashodi-POMOĆNA'!O48</f>
        <v>0</v>
      </c>
      <c r="H41" s="192">
        <f>G41</f>
        <v>0</v>
      </c>
      <c r="I41" s="192">
        <f>H41</f>
        <v>0</v>
      </c>
    </row>
    <row r="42" spans="1:9" ht="25.5" customHeight="1" x14ac:dyDescent="0.25">
      <c r="A42" s="287" t="s">
        <v>225</v>
      </c>
      <c r="B42" s="288"/>
      <c r="C42" s="289"/>
      <c r="D42" s="115" t="s">
        <v>38</v>
      </c>
      <c r="E42" s="195">
        <f>E43+E50</f>
        <v>4189.8599999999997</v>
      </c>
      <c r="F42" s="195">
        <f t="shared" ref="F42:I42" si="19">F43+F50</f>
        <v>8117.23</v>
      </c>
      <c r="G42" s="195">
        <f t="shared" si="19"/>
        <v>5800</v>
      </c>
      <c r="H42" s="195">
        <f t="shared" si="19"/>
        <v>5800</v>
      </c>
      <c r="I42" s="195">
        <f t="shared" si="19"/>
        <v>5800</v>
      </c>
    </row>
    <row r="43" spans="1:9" x14ac:dyDescent="0.25">
      <c r="A43" s="290">
        <v>3</v>
      </c>
      <c r="B43" s="291"/>
      <c r="C43" s="292"/>
      <c r="D43" s="111" t="s">
        <v>14</v>
      </c>
      <c r="E43" s="196">
        <f>E44</f>
        <v>4065.96</v>
      </c>
      <c r="F43" s="196">
        <f t="shared" ref="F43:I43" si="20">F44</f>
        <v>7101</v>
      </c>
      <c r="G43" s="196">
        <f t="shared" si="20"/>
        <v>5468</v>
      </c>
      <c r="H43" s="196">
        <f t="shared" si="20"/>
        <v>5468</v>
      </c>
      <c r="I43" s="196">
        <f t="shared" si="20"/>
        <v>5468</v>
      </c>
    </row>
    <row r="44" spans="1:9" x14ac:dyDescent="0.25">
      <c r="A44" s="284">
        <v>32</v>
      </c>
      <c r="B44" s="285"/>
      <c r="C44" s="286"/>
      <c r="D44" s="118" t="s">
        <v>28</v>
      </c>
      <c r="E44" s="197">
        <f>SUM(E45:E49)</f>
        <v>4065.96</v>
      </c>
      <c r="F44" s="197">
        <f t="shared" ref="F44:I44" si="21">SUM(F45:F49)</f>
        <v>7101</v>
      </c>
      <c r="G44" s="197">
        <f t="shared" si="21"/>
        <v>5468</v>
      </c>
      <c r="H44" s="197">
        <f t="shared" si="21"/>
        <v>5468</v>
      </c>
      <c r="I44" s="197">
        <f t="shared" si="21"/>
        <v>5468</v>
      </c>
    </row>
    <row r="45" spans="1:9" s="120" customFormat="1" x14ac:dyDescent="0.25">
      <c r="A45" s="112">
        <v>321</v>
      </c>
      <c r="B45" s="113"/>
      <c r="C45" s="114"/>
      <c r="D45" s="34" t="s">
        <v>67</v>
      </c>
      <c r="E45" s="191">
        <v>1375.65</v>
      </c>
      <c r="F45" s="192">
        <f>'Rashodi-POMOĆNA'!I23</f>
        <v>1646</v>
      </c>
      <c r="G45" s="192">
        <f>'Rashodi-POMOĆNA'!P23</f>
        <v>1646</v>
      </c>
      <c r="H45" s="192">
        <f>G45</f>
        <v>1646</v>
      </c>
      <c r="I45" s="192">
        <f>H45</f>
        <v>1646</v>
      </c>
    </row>
    <row r="46" spans="1:9" s="120" customFormat="1" x14ac:dyDescent="0.25">
      <c r="A46" s="112">
        <v>322</v>
      </c>
      <c r="B46" s="113"/>
      <c r="C46" s="114"/>
      <c r="D46" s="34" t="str">
        <f>'Rashodi-POMOĆNA'!E34</f>
        <v>Rashodi za materijal i energiju</v>
      </c>
      <c r="E46" s="191">
        <v>620.75</v>
      </c>
      <c r="F46" s="192">
        <f>'Rashodi-POMOĆNA'!I34</f>
        <v>1683</v>
      </c>
      <c r="G46" s="192">
        <f>'Rashodi-POMOĆNA'!P34</f>
        <v>983</v>
      </c>
      <c r="H46" s="192">
        <f t="shared" ref="H46:I46" si="22">G46</f>
        <v>983</v>
      </c>
      <c r="I46" s="192">
        <f t="shared" si="22"/>
        <v>983</v>
      </c>
    </row>
    <row r="47" spans="1:9" s="120" customFormat="1" x14ac:dyDescent="0.25">
      <c r="A47" s="112">
        <v>323</v>
      </c>
      <c r="B47" s="113"/>
      <c r="C47" s="114"/>
      <c r="D47" s="34" t="s">
        <v>85</v>
      </c>
      <c r="E47" s="191">
        <v>1543.26</v>
      </c>
      <c r="F47" s="191">
        <f>'Rashodi-POMOĆNA'!I48</f>
        <v>2956</v>
      </c>
      <c r="G47" s="191">
        <f>'Rashodi-POMOĆNA'!P48</f>
        <v>2023</v>
      </c>
      <c r="H47" s="192">
        <f t="shared" ref="H47:I47" si="23">G47</f>
        <v>2023</v>
      </c>
      <c r="I47" s="192">
        <f t="shared" si="23"/>
        <v>2023</v>
      </c>
    </row>
    <row r="48" spans="1:9" s="120" customFormat="1" x14ac:dyDescent="0.25">
      <c r="A48" s="112">
        <v>324</v>
      </c>
      <c r="B48" s="113"/>
      <c r="C48" s="114"/>
      <c r="D48" s="34" t="s">
        <v>148</v>
      </c>
      <c r="E48" s="191">
        <v>34.56</v>
      </c>
      <c r="F48" s="191">
        <f>'Rashodi-POMOĆNA'!I71</f>
        <v>66</v>
      </c>
      <c r="G48" s="191">
        <f>'Rashodi-POMOĆNA'!P71</f>
        <v>66</v>
      </c>
      <c r="H48" s="192">
        <f t="shared" ref="H48:I48" si="24">G48</f>
        <v>66</v>
      </c>
      <c r="I48" s="192">
        <f t="shared" si="24"/>
        <v>66</v>
      </c>
    </row>
    <row r="49" spans="1:9" s="120" customFormat="1" x14ac:dyDescent="0.25">
      <c r="A49" s="112">
        <v>329</v>
      </c>
      <c r="B49" s="113"/>
      <c r="C49" s="114"/>
      <c r="D49" s="34" t="s">
        <v>101</v>
      </c>
      <c r="E49" s="191">
        <v>491.74</v>
      </c>
      <c r="F49" s="191">
        <f>'Rashodi-POMOĆNA'!I75</f>
        <v>750</v>
      </c>
      <c r="G49" s="191">
        <f>'Rashodi-POMOĆNA'!P75</f>
        <v>750</v>
      </c>
      <c r="H49" s="192">
        <f t="shared" ref="H49:I49" si="25">G49</f>
        <v>750</v>
      </c>
      <c r="I49" s="192">
        <f t="shared" si="25"/>
        <v>750</v>
      </c>
    </row>
    <row r="50" spans="1:9" x14ac:dyDescent="0.25">
      <c r="A50" s="290">
        <v>4</v>
      </c>
      <c r="B50" s="291"/>
      <c r="C50" s="292"/>
      <c r="D50" s="111" t="s">
        <v>16</v>
      </c>
      <c r="E50" s="196">
        <f>SUM(E51:E51)</f>
        <v>123.9</v>
      </c>
      <c r="F50" s="196">
        <f>SUM(F51:F51)</f>
        <v>1016.23</v>
      </c>
      <c r="G50" s="196">
        <f>SUM(G51:G51)</f>
        <v>332</v>
      </c>
      <c r="H50" s="196">
        <f t="shared" ref="H50:I52" si="26">G50</f>
        <v>332</v>
      </c>
      <c r="I50" s="196">
        <f t="shared" si="26"/>
        <v>332</v>
      </c>
    </row>
    <row r="51" spans="1:9" ht="25.5" x14ac:dyDescent="0.25">
      <c r="A51" s="284">
        <v>42</v>
      </c>
      <c r="B51" s="285"/>
      <c r="C51" s="286"/>
      <c r="D51" s="118" t="s">
        <v>39</v>
      </c>
      <c r="E51" s="197">
        <f>SUM(E52:E54)</f>
        <v>123.9</v>
      </c>
      <c r="F51" s="197">
        <f>SUM(F52:F54)</f>
        <v>1016.23</v>
      </c>
      <c r="G51" s="197">
        <f>SUM(G52:G54)</f>
        <v>332</v>
      </c>
      <c r="H51" s="198">
        <f t="shared" si="26"/>
        <v>332</v>
      </c>
      <c r="I51" s="198">
        <f t="shared" si="26"/>
        <v>332</v>
      </c>
    </row>
    <row r="52" spans="1:9" s="120" customFormat="1" x14ac:dyDescent="0.25">
      <c r="A52" s="112">
        <f>'Rashodi-POMOĆNA'!B95</f>
        <v>422</v>
      </c>
      <c r="B52" s="113"/>
      <c r="C52" s="114"/>
      <c r="D52" s="34" t="str">
        <f>'Rashodi-POMOĆNA'!E95</f>
        <v>Postrojenja i oprema</v>
      </c>
      <c r="E52" s="191">
        <v>123.9</v>
      </c>
      <c r="F52" s="192">
        <f>'Rashodi-POMOĆNA'!I95</f>
        <v>950.23</v>
      </c>
      <c r="G52" s="192">
        <f>'Rashodi-POMOĆNA'!P95</f>
        <v>266</v>
      </c>
      <c r="H52" s="192">
        <f t="shared" si="26"/>
        <v>266</v>
      </c>
      <c r="I52" s="192">
        <f t="shared" si="26"/>
        <v>266</v>
      </c>
    </row>
    <row r="53" spans="1:9" s="120" customFormat="1" x14ac:dyDescent="0.25">
      <c r="A53" s="121">
        <f>'Rashodi-POMOĆNA'!B101</f>
        <v>424</v>
      </c>
      <c r="B53" s="113"/>
      <c r="C53" s="114"/>
      <c r="D53" s="34" t="str">
        <f>'Rashodi-POMOĆNA'!E101</f>
        <v>Knjige</v>
      </c>
      <c r="E53" s="191">
        <v>0</v>
      </c>
      <c r="F53" s="191">
        <f>'Rashodi-POMOĆNA'!I101</f>
        <v>66</v>
      </c>
      <c r="G53" s="191">
        <f>'Rashodi-POMOĆNA'!P101</f>
        <v>66</v>
      </c>
      <c r="H53" s="192">
        <f t="shared" ref="H53:I53" si="27">G53</f>
        <v>66</v>
      </c>
      <c r="I53" s="192">
        <f t="shared" si="27"/>
        <v>66</v>
      </c>
    </row>
    <row r="54" spans="1:9" s="120" customFormat="1" x14ac:dyDescent="0.25">
      <c r="A54" s="112">
        <f>'Rashodi-POMOĆNA'!B105</f>
        <v>426</v>
      </c>
      <c r="B54" s="113"/>
      <c r="C54" s="114"/>
      <c r="D54" s="34" t="str">
        <f>'Rashodi-POMOĆNA'!E105</f>
        <v>Nematerijalna proizvedena imovina</v>
      </c>
      <c r="E54" s="191">
        <v>0</v>
      </c>
      <c r="F54" s="191">
        <f>'Rashodi-POMOĆNA'!I105</f>
        <v>0</v>
      </c>
      <c r="G54" s="191">
        <f>'Rashodi-POMOĆNA'!P105</f>
        <v>0</v>
      </c>
      <c r="H54" s="192">
        <f t="shared" ref="H54:I54" si="28">G54</f>
        <v>0</v>
      </c>
      <c r="I54" s="192">
        <f t="shared" si="28"/>
        <v>0</v>
      </c>
    </row>
    <row r="55" spans="1:9" x14ac:dyDescent="0.25">
      <c r="A55" s="287" t="s">
        <v>137</v>
      </c>
      <c r="B55" s="288"/>
      <c r="C55" s="289"/>
      <c r="D55" s="115" t="s">
        <v>37</v>
      </c>
      <c r="E55" s="195">
        <f>E56+E64</f>
        <v>16700</v>
      </c>
      <c r="F55" s="195">
        <f t="shared" ref="F55:I55" si="29">F56+F64</f>
        <v>27030.45</v>
      </c>
      <c r="G55" s="195">
        <f t="shared" si="29"/>
        <v>27030.45</v>
      </c>
      <c r="H55" s="195">
        <f t="shared" si="29"/>
        <v>27030.45</v>
      </c>
      <c r="I55" s="195">
        <f t="shared" si="29"/>
        <v>27030.45</v>
      </c>
    </row>
    <row r="56" spans="1:9" x14ac:dyDescent="0.25">
      <c r="A56" s="290">
        <v>3</v>
      </c>
      <c r="B56" s="291"/>
      <c r="C56" s="292"/>
      <c r="D56" s="111" t="s">
        <v>14</v>
      </c>
      <c r="E56" s="196">
        <f>E60+E57</f>
        <v>3000</v>
      </c>
      <c r="F56" s="196">
        <f t="shared" ref="F56:I56" si="30">F60+F57</f>
        <v>13830.45</v>
      </c>
      <c r="G56" s="196">
        <f t="shared" si="30"/>
        <v>13830.45</v>
      </c>
      <c r="H56" s="196">
        <f t="shared" si="30"/>
        <v>13830.45</v>
      </c>
      <c r="I56" s="196">
        <f t="shared" si="30"/>
        <v>13830.45</v>
      </c>
    </row>
    <row r="57" spans="1:9" x14ac:dyDescent="0.25">
      <c r="A57" s="284">
        <v>31</v>
      </c>
      <c r="B57" s="285"/>
      <c r="C57" s="286"/>
      <c r="D57" s="118" t="s">
        <v>15</v>
      </c>
      <c r="E57" s="197">
        <f>SUM(E58:E59)</f>
        <v>0</v>
      </c>
      <c r="F57" s="197">
        <f t="shared" ref="F57:I57" si="31">SUM(F58:F59)</f>
        <v>10170.450000000001</v>
      </c>
      <c r="G57" s="197">
        <f t="shared" si="31"/>
        <v>10170.450000000001</v>
      </c>
      <c r="H57" s="197">
        <f t="shared" si="31"/>
        <v>10170.450000000001</v>
      </c>
      <c r="I57" s="197">
        <f t="shared" si="31"/>
        <v>10170.450000000001</v>
      </c>
    </row>
    <row r="58" spans="1:9" x14ac:dyDescent="0.25">
      <c r="A58" s="112">
        <v>311</v>
      </c>
      <c r="B58" s="113"/>
      <c r="C58" s="114"/>
      <c r="D58" s="34" t="str">
        <f>D21</f>
        <v>Plaće (Bruto)</v>
      </c>
      <c r="E58" s="191">
        <v>0</v>
      </c>
      <c r="F58" s="192">
        <f>'Rashodi-POMOĆNA'!J10</f>
        <v>8730</v>
      </c>
      <c r="G58" s="192">
        <f>'Rashodi-POMOĆNA'!Q10</f>
        <v>8730</v>
      </c>
      <c r="H58" s="192">
        <f>G58</f>
        <v>8730</v>
      </c>
      <c r="I58" s="192">
        <f>G58</f>
        <v>8730</v>
      </c>
    </row>
    <row r="59" spans="1:9" s="120" customFormat="1" x14ac:dyDescent="0.25">
      <c r="A59" s="112">
        <v>313</v>
      </c>
      <c r="B59" s="113"/>
      <c r="C59" s="114"/>
      <c r="D59" s="34" t="str">
        <f>D23</f>
        <v>Doprinosi na plaće</v>
      </c>
      <c r="E59" s="191">
        <v>0</v>
      </c>
      <c r="F59" s="191">
        <f>'Rashodi-POMOĆNA'!J19</f>
        <v>1440.45</v>
      </c>
      <c r="G59" s="191">
        <f>'Rashodi-POMOĆNA'!Q19</f>
        <v>1440.45</v>
      </c>
      <c r="H59" s="191">
        <f>G59</f>
        <v>1440.45</v>
      </c>
      <c r="I59" s="191">
        <f>G59</f>
        <v>1440.45</v>
      </c>
    </row>
    <row r="60" spans="1:9" x14ac:dyDescent="0.25">
      <c r="A60" s="284">
        <v>32</v>
      </c>
      <c r="B60" s="285"/>
      <c r="C60" s="286"/>
      <c r="D60" s="118" t="s">
        <v>28</v>
      </c>
      <c r="E60" s="197">
        <f>SUM(E61:E63)</f>
        <v>3000</v>
      </c>
      <c r="F60" s="197">
        <f t="shared" ref="F60:I60" si="32">SUM(F61:F63)</f>
        <v>3660</v>
      </c>
      <c r="G60" s="197">
        <f t="shared" si="32"/>
        <v>3660</v>
      </c>
      <c r="H60" s="197">
        <f t="shared" si="32"/>
        <v>3660</v>
      </c>
      <c r="I60" s="197">
        <f t="shared" si="32"/>
        <v>3660</v>
      </c>
    </row>
    <row r="61" spans="1:9" s="120" customFormat="1" x14ac:dyDescent="0.25">
      <c r="A61" s="112">
        <v>321</v>
      </c>
      <c r="B61" s="113"/>
      <c r="C61" s="114"/>
      <c r="D61" s="34" t="str">
        <f>D45</f>
        <v>Naknade troškova zaposlenima</v>
      </c>
      <c r="E61" s="191">
        <v>0</v>
      </c>
      <c r="F61" s="192">
        <f>'Rashodi-POMOĆNA'!J23</f>
        <v>360</v>
      </c>
      <c r="G61" s="192">
        <f>'Rashodi-POMOĆNA'!Q23</f>
        <v>360</v>
      </c>
      <c r="H61" s="192">
        <f>G61</f>
        <v>360</v>
      </c>
      <c r="I61" s="192">
        <f>G61</f>
        <v>360</v>
      </c>
    </row>
    <row r="62" spans="1:9" s="120" customFormat="1" x14ac:dyDescent="0.25">
      <c r="A62" s="112">
        <f>A46</f>
        <v>322</v>
      </c>
      <c r="B62" s="113"/>
      <c r="C62" s="114"/>
      <c r="D62" s="34" t="str">
        <f>D46</f>
        <v>Rashodi za materijal i energiju</v>
      </c>
      <c r="E62" s="191">
        <v>1900</v>
      </c>
      <c r="F62" s="192">
        <f>'Rashodi-POMOĆNA'!J34</f>
        <v>2300</v>
      </c>
      <c r="G62" s="192">
        <f>'Rashodi-POMOĆNA'!Q34</f>
        <v>2300</v>
      </c>
      <c r="H62" s="192">
        <f t="shared" ref="H62:I64" si="33">G62</f>
        <v>2300</v>
      </c>
      <c r="I62" s="192">
        <f t="shared" si="33"/>
        <v>2300</v>
      </c>
    </row>
    <row r="63" spans="1:9" s="120" customFormat="1" x14ac:dyDescent="0.25">
      <c r="A63" s="112">
        <v>323</v>
      </c>
      <c r="B63" s="113"/>
      <c r="C63" s="114"/>
      <c r="D63" s="34" t="s">
        <v>85</v>
      </c>
      <c r="E63" s="191">
        <v>1100</v>
      </c>
      <c r="F63" s="192">
        <f>'Rashodi-POMOĆNA'!J48</f>
        <v>1000</v>
      </c>
      <c r="G63" s="192">
        <f>'Rashodi-POMOĆNA'!Q48</f>
        <v>1000</v>
      </c>
      <c r="H63" s="192">
        <f t="shared" si="33"/>
        <v>1000</v>
      </c>
      <c r="I63" s="192">
        <f t="shared" si="33"/>
        <v>1000</v>
      </c>
    </row>
    <row r="64" spans="1:9" x14ac:dyDescent="0.25">
      <c r="A64" s="290">
        <v>4</v>
      </c>
      <c r="B64" s="291"/>
      <c r="C64" s="292"/>
      <c r="D64" s="111" t="s">
        <v>130</v>
      </c>
      <c r="E64" s="196">
        <f>SUM(E65)</f>
        <v>13700</v>
      </c>
      <c r="F64" s="196">
        <f>SUM(F65)</f>
        <v>13200</v>
      </c>
      <c r="G64" s="196">
        <f>SUM(G65)</f>
        <v>13200</v>
      </c>
      <c r="H64" s="196">
        <f t="shared" si="33"/>
        <v>13200</v>
      </c>
      <c r="I64" s="196">
        <f t="shared" si="33"/>
        <v>13200</v>
      </c>
    </row>
    <row r="65" spans="1:9" ht="25.5" x14ac:dyDescent="0.25">
      <c r="A65" s="284">
        <v>42</v>
      </c>
      <c r="B65" s="285"/>
      <c r="C65" s="286"/>
      <c r="D65" s="118" t="s">
        <v>39</v>
      </c>
      <c r="E65" s="197">
        <f>SUM(E66:E68)</f>
        <v>13700</v>
      </c>
      <c r="F65" s="197">
        <f>SUM(F66:F68)</f>
        <v>13200</v>
      </c>
      <c r="G65" s="197">
        <f>SUM(G66:G68)</f>
        <v>13200</v>
      </c>
      <c r="H65" s="197">
        <f>SUM(H66:H68)</f>
        <v>13200</v>
      </c>
      <c r="I65" s="197">
        <f>SUM(I66:I68)</f>
        <v>13200</v>
      </c>
    </row>
    <row r="66" spans="1:9" x14ac:dyDescent="0.25">
      <c r="A66" s="309">
        <f>'Rashodi-POMOĆNA'!B95</f>
        <v>422</v>
      </c>
      <c r="B66" s="310"/>
      <c r="C66" s="311"/>
      <c r="D66" s="34" t="str">
        <f>'Rashodi-POMOĆNA'!E95</f>
        <v>Postrojenja i oprema</v>
      </c>
      <c r="E66" s="191">
        <v>1200</v>
      </c>
      <c r="F66" s="192">
        <f>'Rashodi-POMOĆNA'!J95</f>
        <v>0</v>
      </c>
      <c r="G66" s="192">
        <f>'Rashodi-POMOĆNA'!Q95</f>
        <v>0</v>
      </c>
      <c r="H66" s="192">
        <f t="shared" ref="H66:I68" si="34">G66</f>
        <v>0</v>
      </c>
      <c r="I66" s="192">
        <f t="shared" si="34"/>
        <v>0</v>
      </c>
    </row>
    <row r="67" spans="1:9" x14ac:dyDescent="0.25">
      <c r="A67" s="112">
        <f>'Rashodi-POMOĆNA'!B101</f>
        <v>424</v>
      </c>
      <c r="B67" s="113"/>
      <c r="C67" s="114"/>
      <c r="D67" s="34" t="str">
        <f>'Rashodi-POMOĆNA'!E101</f>
        <v>Knjige</v>
      </c>
      <c r="E67" s="191">
        <v>12500</v>
      </c>
      <c r="F67" s="192">
        <f>'Rashodi-POMOĆNA'!J101</f>
        <v>13200</v>
      </c>
      <c r="G67" s="192">
        <f>'Rashodi-POMOĆNA'!Q101</f>
        <v>13200</v>
      </c>
      <c r="H67" s="192">
        <f t="shared" si="34"/>
        <v>13200</v>
      </c>
      <c r="I67" s="192">
        <f t="shared" si="34"/>
        <v>13200</v>
      </c>
    </row>
    <row r="68" spans="1:9" x14ac:dyDescent="0.25">
      <c r="A68" s="112">
        <f>'Rashodi-POMOĆNA'!B105</f>
        <v>426</v>
      </c>
      <c r="B68" s="113"/>
      <c r="C68" s="114"/>
      <c r="D68" s="34" t="str">
        <f>'Rashodi-POMOĆNA'!E105</f>
        <v>Nematerijalna proizvedena imovina</v>
      </c>
      <c r="E68" s="191">
        <v>0</v>
      </c>
      <c r="F68" s="192">
        <f>'Rashodi-POMOĆNA'!J105</f>
        <v>0</v>
      </c>
      <c r="G68" s="192">
        <f>'Rashodi-POMOĆNA'!Q105</f>
        <v>0</v>
      </c>
      <c r="H68" s="192">
        <f t="shared" si="34"/>
        <v>0</v>
      </c>
      <c r="I68" s="192">
        <f t="shared" si="34"/>
        <v>0</v>
      </c>
    </row>
    <row r="69" spans="1:9" x14ac:dyDescent="0.25">
      <c r="A69" s="287" t="s">
        <v>129</v>
      </c>
      <c r="B69" s="288"/>
      <c r="C69" s="289"/>
      <c r="D69" s="115" t="s">
        <v>134</v>
      </c>
      <c r="E69" s="195">
        <f>E70+E73</f>
        <v>0</v>
      </c>
      <c r="F69" s="195">
        <f t="shared" ref="F69:I69" si="35">F70+F73</f>
        <v>0</v>
      </c>
      <c r="G69" s="195">
        <f t="shared" si="35"/>
        <v>0</v>
      </c>
      <c r="H69" s="195">
        <f t="shared" si="35"/>
        <v>0</v>
      </c>
      <c r="I69" s="195">
        <f t="shared" si="35"/>
        <v>0</v>
      </c>
    </row>
    <row r="70" spans="1:9" x14ac:dyDescent="0.25">
      <c r="A70" s="290">
        <v>3</v>
      </c>
      <c r="B70" s="291"/>
      <c r="C70" s="292"/>
      <c r="D70" s="111" t="s">
        <v>14</v>
      </c>
      <c r="E70" s="196">
        <f>E71</f>
        <v>0</v>
      </c>
      <c r="F70" s="196">
        <f t="shared" ref="F70:G70" si="36">F71</f>
        <v>0</v>
      </c>
      <c r="G70" s="196">
        <f t="shared" si="36"/>
        <v>0</v>
      </c>
      <c r="H70" s="196">
        <f t="shared" ref="H70:I79" si="37">G70</f>
        <v>0</v>
      </c>
      <c r="I70" s="196">
        <f t="shared" si="37"/>
        <v>0</v>
      </c>
    </row>
    <row r="71" spans="1:9" x14ac:dyDescent="0.25">
      <c r="A71" s="284">
        <v>32</v>
      </c>
      <c r="B71" s="285"/>
      <c r="C71" s="286"/>
      <c r="D71" s="118" t="s">
        <v>28</v>
      </c>
      <c r="E71" s="197">
        <f>SUM(E72)</f>
        <v>0</v>
      </c>
      <c r="F71" s="197">
        <f t="shared" ref="F71:I71" si="38">SUM(F72)</f>
        <v>0</v>
      </c>
      <c r="G71" s="197">
        <f t="shared" si="38"/>
        <v>0</v>
      </c>
      <c r="H71" s="197">
        <f t="shared" si="38"/>
        <v>0</v>
      </c>
      <c r="I71" s="197">
        <f t="shared" si="38"/>
        <v>0</v>
      </c>
    </row>
    <row r="72" spans="1:9" s="120" customFormat="1" x14ac:dyDescent="0.25">
      <c r="A72" s="112">
        <f>A63</f>
        <v>323</v>
      </c>
      <c r="B72" s="113"/>
      <c r="C72" s="114"/>
      <c r="D72" s="34" t="str">
        <f>D63</f>
        <v>Rashodi za usluge</v>
      </c>
      <c r="E72" s="191">
        <v>0</v>
      </c>
      <c r="F72" s="192">
        <f>'Rashodi-POMOĆNA'!K48</f>
        <v>0</v>
      </c>
      <c r="G72" s="192">
        <f>'Rashodi-POMOĆNA'!R48</f>
        <v>0</v>
      </c>
      <c r="H72" s="192">
        <f>'Rashodi-POMOĆNA'!R48</f>
        <v>0</v>
      </c>
      <c r="I72" s="192">
        <f t="shared" si="37"/>
        <v>0</v>
      </c>
    </row>
    <row r="73" spans="1:9" x14ac:dyDescent="0.25">
      <c r="A73" s="290">
        <v>4</v>
      </c>
      <c r="B73" s="291"/>
      <c r="C73" s="292"/>
      <c r="D73" s="111" t="s">
        <v>16</v>
      </c>
      <c r="E73" s="196">
        <f t="shared" ref="E73:I74" si="39">E74</f>
        <v>0</v>
      </c>
      <c r="F73" s="196">
        <f t="shared" si="39"/>
        <v>0</v>
      </c>
      <c r="G73" s="196">
        <f t="shared" si="39"/>
        <v>0</v>
      </c>
      <c r="H73" s="196">
        <f t="shared" si="39"/>
        <v>0</v>
      </c>
      <c r="I73" s="196">
        <f t="shared" si="39"/>
        <v>0</v>
      </c>
    </row>
    <row r="74" spans="1:9" ht="30.75" customHeight="1" x14ac:dyDescent="0.25">
      <c r="A74" s="284">
        <v>42</v>
      </c>
      <c r="B74" s="285"/>
      <c r="C74" s="286"/>
      <c r="D74" s="118" t="s">
        <v>39</v>
      </c>
      <c r="E74" s="197">
        <f t="shared" si="39"/>
        <v>0</v>
      </c>
      <c r="F74" s="197">
        <f t="shared" si="39"/>
        <v>0</v>
      </c>
      <c r="G74" s="197">
        <f t="shared" si="39"/>
        <v>0</v>
      </c>
      <c r="H74" s="197">
        <f t="shared" si="39"/>
        <v>0</v>
      </c>
      <c r="I74" s="197">
        <f t="shared" si="39"/>
        <v>0</v>
      </c>
    </row>
    <row r="75" spans="1:9" x14ac:dyDescent="0.25">
      <c r="A75" s="112">
        <f>A66</f>
        <v>422</v>
      </c>
      <c r="B75" s="113"/>
      <c r="C75" s="114"/>
      <c r="D75" s="34" t="str">
        <f>D52</f>
        <v>Postrojenja i oprema</v>
      </c>
      <c r="E75" s="191">
        <v>0</v>
      </c>
      <c r="F75" s="192">
        <f>'Rashodi-POMOĆNA'!K95</f>
        <v>0</v>
      </c>
      <c r="G75" s="192">
        <f>'Rashodi-POMOĆNA'!R95</f>
        <v>0</v>
      </c>
      <c r="H75" s="192">
        <f>G75</f>
        <v>0</v>
      </c>
      <c r="I75" s="192">
        <f>H75</f>
        <v>0</v>
      </c>
    </row>
    <row r="76" spans="1:9" x14ac:dyDescent="0.25">
      <c r="A76" s="287" t="s">
        <v>149</v>
      </c>
      <c r="B76" s="288"/>
      <c r="C76" s="289"/>
      <c r="D76" s="115" t="s">
        <v>136</v>
      </c>
      <c r="E76" s="195">
        <f>E77</f>
        <v>0</v>
      </c>
      <c r="F76" s="195">
        <f t="shared" ref="F76:G78" si="40">F77</f>
        <v>1000</v>
      </c>
      <c r="G76" s="195">
        <f t="shared" si="40"/>
        <v>1000</v>
      </c>
      <c r="H76" s="195">
        <f t="shared" si="37"/>
        <v>1000</v>
      </c>
      <c r="I76" s="195">
        <f t="shared" si="37"/>
        <v>1000</v>
      </c>
    </row>
    <row r="77" spans="1:9" x14ac:dyDescent="0.25">
      <c r="A77" s="290">
        <v>3</v>
      </c>
      <c r="B77" s="291"/>
      <c r="C77" s="292"/>
      <c r="D77" s="111" t="s">
        <v>14</v>
      </c>
      <c r="E77" s="196">
        <f>E78</f>
        <v>0</v>
      </c>
      <c r="F77" s="196">
        <f t="shared" si="40"/>
        <v>1000</v>
      </c>
      <c r="G77" s="196">
        <f t="shared" si="40"/>
        <v>1000</v>
      </c>
      <c r="H77" s="196">
        <f t="shared" si="37"/>
        <v>1000</v>
      </c>
      <c r="I77" s="196">
        <f t="shared" si="37"/>
        <v>1000</v>
      </c>
    </row>
    <row r="78" spans="1:9" x14ac:dyDescent="0.25">
      <c r="A78" s="284">
        <v>32</v>
      </c>
      <c r="B78" s="285"/>
      <c r="C78" s="286"/>
      <c r="D78" s="118" t="s">
        <v>28</v>
      </c>
      <c r="E78" s="197">
        <f>E79</f>
        <v>0</v>
      </c>
      <c r="F78" s="198">
        <f t="shared" si="40"/>
        <v>1000</v>
      </c>
      <c r="G78" s="198">
        <f t="shared" si="40"/>
        <v>1000</v>
      </c>
      <c r="H78" s="198">
        <f t="shared" si="37"/>
        <v>1000</v>
      </c>
      <c r="I78" s="198">
        <f t="shared" si="37"/>
        <v>1000</v>
      </c>
    </row>
    <row r="79" spans="1:9" s="120" customFormat="1" x14ac:dyDescent="0.25">
      <c r="A79" s="112">
        <v>323</v>
      </c>
      <c r="B79" s="113"/>
      <c r="C79" s="114"/>
      <c r="D79" s="34" t="str">
        <f>D63</f>
        <v>Rashodi za usluge</v>
      </c>
      <c r="E79" s="191">
        <v>0</v>
      </c>
      <c r="F79" s="192">
        <f>'Rashodi-POMOĆNA'!S48</f>
        <v>1000</v>
      </c>
      <c r="G79" s="192">
        <f>'Rashodi-POMOĆNA'!S48</f>
        <v>1000</v>
      </c>
      <c r="H79" s="192">
        <f t="shared" si="37"/>
        <v>1000</v>
      </c>
      <c r="I79" s="192">
        <f t="shared" si="37"/>
        <v>1000</v>
      </c>
    </row>
    <row r="80" spans="1:9" ht="25.5" x14ac:dyDescent="0.25">
      <c r="A80" s="287" t="s">
        <v>237</v>
      </c>
      <c r="B80" s="288"/>
      <c r="C80" s="289"/>
      <c r="D80" s="115" t="s">
        <v>236</v>
      </c>
      <c r="E80" s="195">
        <f>E81+E85</f>
        <v>243.3</v>
      </c>
      <c r="F80" s="195">
        <f t="shared" ref="F80:I80" si="41">F81+F85</f>
        <v>0</v>
      </c>
      <c r="G80" s="195">
        <f t="shared" si="41"/>
        <v>0</v>
      </c>
      <c r="H80" s="195">
        <f t="shared" si="41"/>
        <v>0</v>
      </c>
      <c r="I80" s="195">
        <f t="shared" si="41"/>
        <v>0</v>
      </c>
    </row>
    <row r="81" spans="1:9" x14ac:dyDescent="0.25">
      <c r="A81" s="290">
        <v>3</v>
      </c>
      <c r="B81" s="291"/>
      <c r="C81" s="292"/>
      <c r="D81" s="111" t="s">
        <v>14</v>
      </c>
      <c r="E81" s="196">
        <f>E82</f>
        <v>173.31</v>
      </c>
      <c r="F81" s="196">
        <f t="shared" ref="F81:I81" si="42">F82</f>
        <v>0</v>
      </c>
      <c r="G81" s="196">
        <f t="shared" si="42"/>
        <v>0</v>
      </c>
      <c r="H81" s="196">
        <f t="shared" si="42"/>
        <v>0</v>
      </c>
      <c r="I81" s="196">
        <f t="shared" si="42"/>
        <v>0</v>
      </c>
    </row>
    <row r="82" spans="1:9" x14ac:dyDescent="0.25">
      <c r="A82" s="284">
        <v>32</v>
      </c>
      <c r="B82" s="285"/>
      <c r="C82" s="286"/>
      <c r="D82" s="118" t="s">
        <v>28</v>
      </c>
      <c r="E82" s="197">
        <f>SUM(E83:E84)</f>
        <v>173.31</v>
      </c>
      <c r="F82" s="197">
        <f t="shared" ref="F82:I82" si="43">SUM(F83:F84)</f>
        <v>0</v>
      </c>
      <c r="G82" s="197">
        <f t="shared" si="43"/>
        <v>0</v>
      </c>
      <c r="H82" s="197">
        <f t="shared" si="43"/>
        <v>0</v>
      </c>
      <c r="I82" s="197">
        <f t="shared" si="43"/>
        <v>0</v>
      </c>
    </row>
    <row r="83" spans="1:9" s="120" customFormat="1" x14ac:dyDescent="0.25">
      <c r="A83" s="112">
        <f>A62</f>
        <v>322</v>
      </c>
      <c r="B83" s="113"/>
      <c r="C83" s="114"/>
      <c r="D83" s="34" t="str">
        <f>D62</f>
        <v>Rashodi za materijal i energiju</v>
      </c>
      <c r="E83" s="191">
        <v>84.45</v>
      </c>
      <c r="F83" s="192">
        <v>0</v>
      </c>
      <c r="G83" s="192">
        <v>0</v>
      </c>
      <c r="H83" s="192">
        <v>0</v>
      </c>
      <c r="I83" s="192">
        <v>0</v>
      </c>
    </row>
    <row r="84" spans="1:9" s="120" customFormat="1" x14ac:dyDescent="0.25">
      <c r="A84" s="112">
        <f>A63</f>
        <v>323</v>
      </c>
      <c r="B84" s="113"/>
      <c r="C84" s="114"/>
      <c r="D84" s="34" t="str">
        <f>D63</f>
        <v>Rashodi za usluge</v>
      </c>
      <c r="E84" s="191">
        <v>88.86</v>
      </c>
      <c r="F84" s="192">
        <v>0</v>
      </c>
      <c r="G84" s="192">
        <v>0</v>
      </c>
      <c r="H84" s="192">
        <v>0</v>
      </c>
      <c r="I84" s="192">
        <v>0</v>
      </c>
    </row>
    <row r="85" spans="1:9" x14ac:dyDescent="0.25">
      <c r="A85" s="290">
        <f>A73</f>
        <v>4</v>
      </c>
      <c r="B85" s="291"/>
      <c r="C85" s="292"/>
      <c r="D85" s="111" t="str">
        <f>D73</f>
        <v>Rashodi za nabavu nefinancijske imovine</v>
      </c>
      <c r="E85" s="196">
        <f>E86</f>
        <v>69.989999999999995</v>
      </c>
      <c r="F85" s="196">
        <f t="shared" ref="F85:I86" si="44">F86</f>
        <v>0</v>
      </c>
      <c r="G85" s="196">
        <f t="shared" si="44"/>
        <v>0</v>
      </c>
      <c r="H85" s="196">
        <f t="shared" si="44"/>
        <v>0</v>
      </c>
      <c r="I85" s="196">
        <f t="shared" si="44"/>
        <v>0</v>
      </c>
    </row>
    <row r="86" spans="1:9" ht="26.25" customHeight="1" x14ac:dyDescent="0.25">
      <c r="A86" s="284">
        <f>A74</f>
        <v>42</v>
      </c>
      <c r="B86" s="285"/>
      <c r="C86" s="286"/>
      <c r="D86" s="118" t="str">
        <f>D74</f>
        <v>Rashodi za nabavu proizvedene dugotrajne imovine</v>
      </c>
      <c r="E86" s="197">
        <f>E87</f>
        <v>69.989999999999995</v>
      </c>
      <c r="F86" s="197">
        <f t="shared" si="44"/>
        <v>0</v>
      </c>
      <c r="G86" s="197">
        <f t="shared" si="44"/>
        <v>0</v>
      </c>
      <c r="H86" s="197">
        <f t="shared" si="44"/>
        <v>0</v>
      </c>
      <c r="I86" s="197">
        <f t="shared" si="44"/>
        <v>0</v>
      </c>
    </row>
    <row r="87" spans="1:9" s="120" customFormat="1" x14ac:dyDescent="0.25">
      <c r="A87" s="112">
        <f>A75</f>
        <v>422</v>
      </c>
      <c r="B87" s="113"/>
      <c r="C87" s="114"/>
      <c r="D87" s="34" t="str">
        <f>D75</f>
        <v>Postrojenja i oprema</v>
      </c>
      <c r="E87" s="191">
        <v>69.989999999999995</v>
      </c>
      <c r="F87" s="192">
        <v>0</v>
      </c>
      <c r="G87" s="192">
        <v>0</v>
      </c>
      <c r="H87" s="192">
        <v>0</v>
      </c>
      <c r="I87" s="192">
        <v>0</v>
      </c>
    </row>
    <row r="88" spans="1:9" s="120" customFormat="1" x14ac:dyDescent="0.25">
      <c r="A88" s="245"/>
      <c r="B88" s="245"/>
      <c r="C88" s="245"/>
      <c r="D88" s="246"/>
      <c r="E88" s="247"/>
      <c r="F88" s="247"/>
      <c r="G88" s="247"/>
      <c r="H88" s="247"/>
      <c r="I88" s="247"/>
    </row>
    <row r="89" spans="1:9" ht="19.5" customHeight="1" x14ac:dyDescent="0.25"/>
    <row r="90" spans="1:9" x14ac:dyDescent="0.25">
      <c r="A90" s="106" t="str">
        <f>SAŽETAK!A38</f>
        <v>Zabok, 06.10.2025.</v>
      </c>
      <c r="E90" s="35"/>
      <c r="F90" s="35"/>
    </row>
    <row r="91" spans="1:9" ht="1.5" customHeight="1" x14ac:dyDescent="0.25"/>
    <row r="93" spans="1:9" x14ac:dyDescent="0.25">
      <c r="E93" s="35"/>
      <c r="F93" s="35"/>
      <c r="G93" s="35"/>
      <c r="H93" s="35"/>
      <c r="I93" s="35"/>
    </row>
  </sheetData>
  <mergeCells count="50">
    <mergeCell ref="A38:C38"/>
    <mergeCell ref="A39:C39"/>
    <mergeCell ref="A40:C40"/>
    <mergeCell ref="A11:C11"/>
    <mergeCell ref="A80:C80"/>
    <mergeCell ref="A44:C44"/>
    <mergeCell ref="A69:C69"/>
    <mergeCell ref="A55:C55"/>
    <mergeCell ref="A56:C56"/>
    <mergeCell ref="A60:C60"/>
    <mergeCell ref="A66:C66"/>
    <mergeCell ref="A50:C50"/>
    <mergeCell ref="A51:C51"/>
    <mergeCell ref="A64:C64"/>
    <mergeCell ref="A65:C65"/>
    <mergeCell ref="A73:C73"/>
    <mergeCell ref="A81:C81"/>
    <mergeCell ref="A82:C82"/>
    <mergeCell ref="A85:C85"/>
    <mergeCell ref="A86:C86"/>
    <mergeCell ref="A15:C15"/>
    <mergeCell ref="A18:C18"/>
    <mergeCell ref="A37:C37"/>
    <mergeCell ref="A32:C32"/>
    <mergeCell ref="A33:C33"/>
    <mergeCell ref="A70:C70"/>
    <mergeCell ref="A19:C19"/>
    <mergeCell ref="A20:C20"/>
    <mergeCell ref="A24:C24"/>
    <mergeCell ref="A30:C30"/>
    <mergeCell ref="A42:C42"/>
    <mergeCell ref="A43:C43"/>
    <mergeCell ref="A1:I1"/>
    <mergeCell ref="A3:I3"/>
    <mergeCell ref="A5:C5"/>
    <mergeCell ref="A8:C8"/>
    <mergeCell ref="A17:C17"/>
    <mergeCell ref="A6:D6"/>
    <mergeCell ref="A7:D7"/>
    <mergeCell ref="A9:D9"/>
    <mergeCell ref="A10:C10"/>
    <mergeCell ref="A12:C12"/>
    <mergeCell ref="A13:C13"/>
    <mergeCell ref="A14:C14"/>
    <mergeCell ref="A78:C78"/>
    <mergeCell ref="A57:C57"/>
    <mergeCell ref="A74:C74"/>
    <mergeCell ref="A71:C71"/>
    <mergeCell ref="A76:C76"/>
    <mergeCell ref="A77:C77"/>
  </mergeCells>
  <pageMargins left="0.70866141732283472" right="0.51181102362204722" top="0.94488188976377963" bottom="0.94488188976377963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Q75"/>
  <sheetViews>
    <sheetView view="pageLayout" topLeftCell="A7" zoomScale="80" zoomScaleNormal="90" zoomScalePageLayoutView="80" workbookViewId="0">
      <selection activeCell="R18" sqref="R18"/>
    </sheetView>
  </sheetViews>
  <sheetFormatPr defaultRowHeight="12.75" x14ac:dyDescent="0.2"/>
  <cols>
    <col min="1" max="1" width="38.42578125" style="70" customWidth="1"/>
    <col min="2" max="2" width="11" style="70" customWidth="1"/>
    <col min="3" max="3" width="8.42578125" style="70" customWidth="1"/>
    <col min="4" max="4" width="9.42578125" style="70" customWidth="1"/>
    <col min="5" max="5" width="9.7109375" style="70" bestFit="1" customWidth="1"/>
    <col min="6" max="6" width="7.42578125" style="70" customWidth="1"/>
    <col min="7" max="7" width="9.140625" style="70" customWidth="1"/>
    <col min="8" max="8" width="9.7109375" style="70" customWidth="1"/>
    <col min="9" max="9" width="9.28515625" style="70" customWidth="1"/>
    <col min="10" max="10" width="11.42578125" style="70" customWidth="1"/>
    <col min="11" max="11" width="7.85546875" style="70" customWidth="1"/>
    <col min="12" max="12" width="9.42578125" style="70" customWidth="1"/>
    <col min="13" max="13" width="10.5703125" style="70" customWidth="1"/>
    <col min="14" max="14" width="7.140625" style="70" customWidth="1"/>
    <col min="15" max="15" width="9.7109375" style="70" customWidth="1"/>
    <col min="16" max="16" width="7.85546875" style="70" customWidth="1"/>
    <col min="17" max="258" width="9.140625" style="70"/>
    <col min="259" max="259" width="36.42578125" style="70" customWidth="1"/>
    <col min="260" max="260" width="13" style="70" customWidth="1"/>
    <col min="261" max="261" width="12.28515625" style="70" customWidth="1"/>
    <col min="262" max="262" width="11.7109375" style="70" customWidth="1"/>
    <col min="263" max="263" width="10.42578125" style="70" customWidth="1"/>
    <col min="264" max="264" width="10" style="70" customWidth="1"/>
    <col min="265" max="265" width="11.7109375" style="70" customWidth="1"/>
    <col min="266" max="266" width="10.42578125" style="70" customWidth="1"/>
    <col min="267" max="267" width="12.28515625" style="70" customWidth="1"/>
    <col min="268" max="268" width="9.140625" style="70"/>
    <col min="269" max="269" width="10.85546875" style="70" customWidth="1"/>
    <col min="270" max="270" width="9.140625" style="70"/>
    <col min="271" max="271" width="8.5703125" style="70" customWidth="1"/>
    <col min="272" max="272" width="10" style="70" customWidth="1"/>
    <col min="273" max="514" width="9.140625" style="70"/>
    <col min="515" max="515" width="36.42578125" style="70" customWidth="1"/>
    <col min="516" max="516" width="13" style="70" customWidth="1"/>
    <col min="517" max="517" width="12.28515625" style="70" customWidth="1"/>
    <col min="518" max="518" width="11.7109375" style="70" customWidth="1"/>
    <col min="519" max="519" width="10.42578125" style="70" customWidth="1"/>
    <col min="520" max="520" width="10" style="70" customWidth="1"/>
    <col min="521" max="521" width="11.7109375" style="70" customWidth="1"/>
    <col min="522" max="522" width="10.42578125" style="70" customWidth="1"/>
    <col min="523" max="523" width="12.28515625" style="70" customWidth="1"/>
    <col min="524" max="524" width="9.140625" style="70"/>
    <col min="525" max="525" width="10.85546875" style="70" customWidth="1"/>
    <col min="526" max="526" width="9.140625" style="70"/>
    <col min="527" max="527" width="8.5703125" style="70" customWidth="1"/>
    <col min="528" max="528" width="10" style="70" customWidth="1"/>
    <col min="529" max="770" width="9.140625" style="70"/>
    <col min="771" max="771" width="36.42578125" style="70" customWidth="1"/>
    <col min="772" max="772" width="13" style="70" customWidth="1"/>
    <col min="773" max="773" width="12.28515625" style="70" customWidth="1"/>
    <col min="774" max="774" width="11.7109375" style="70" customWidth="1"/>
    <col min="775" max="775" width="10.42578125" style="70" customWidth="1"/>
    <col min="776" max="776" width="10" style="70" customWidth="1"/>
    <col min="777" max="777" width="11.7109375" style="70" customWidth="1"/>
    <col min="778" max="778" width="10.42578125" style="70" customWidth="1"/>
    <col min="779" max="779" width="12.28515625" style="70" customWidth="1"/>
    <col min="780" max="780" width="9.140625" style="70"/>
    <col min="781" max="781" width="10.85546875" style="70" customWidth="1"/>
    <col min="782" max="782" width="9.140625" style="70"/>
    <col min="783" max="783" width="8.5703125" style="70" customWidth="1"/>
    <col min="784" max="784" width="10" style="70" customWidth="1"/>
    <col min="785" max="1026" width="9.140625" style="70"/>
    <col min="1027" max="1027" width="36.42578125" style="70" customWidth="1"/>
    <col min="1028" max="1028" width="13" style="70" customWidth="1"/>
    <col min="1029" max="1029" width="12.28515625" style="70" customWidth="1"/>
    <col min="1030" max="1030" width="11.7109375" style="70" customWidth="1"/>
    <col min="1031" max="1031" width="10.42578125" style="70" customWidth="1"/>
    <col min="1032" max="1032" width="10" style="70" customWidth="1"/>
    <col min="1033" max="1033" width="11.7109375" style="70" customWidth="1"/>
    <col min="1034" max="1034" width="10.42578125" style="70" customWidth="1"/>
    <col min="1035" max="1035" width="12.28515625" style="70" customWidth="1"/>
    <col min="1036" max="1036" width="9.140625" style="70"/>
    <col min="1037" max="1037" width="10.85546875" style="70" customWidth="1"/>
    <col min="1038" max="1038" width="9.140625" style="70"/>
    <col min="1039" max="1039" width="8.5703125" style="70" customWidth="1"/>
    <col min="1040" max="1040" width="10" style="70" customWidth="1"/>
    <col min="1041" max="1282" width="9.140625" style="70"/>
    <col min="1283" max="1283" width="36.42578125" style="70" customWidth="1"/>
    <col min="1284" max="1284" width="13" style="70" customWidth="1"/>
    <col min="1285" max="1285" width="12.28515625" style="70" customWidth="1"/>
    <col min="1286" max="1286" width="11.7109375" style="70" customWidth="1"/>
    <col min="1287" max="1287" width="10.42578125" style="70" customWidth="1"/>
    <col min="1288" max="1288" width="10" style="70" customWidth="1"/>
    <col min="1289" max="1289" width="11.7109375" style="70" customWidth="1"/>
    <col min="1290" max="1290" width="10.42578125" style="70" customWidth="1"/>
    <col min="1291" max="1291" width="12.28515625" style="70" customWidth="1"/>
    <col min="1292" max="1292" width="9.140625" style="70"/>
    <col min="1293" max="1293" width="10.85546875" style="70" customWidth="1"/>
    <col min="1294" max="1294" width="9.140625" style="70"/>
    <col min="1295" max="1295" width="8.5703125" style="70" customWidth="1"/>
    <col min="1296" max="1296" width="10" style="70" customWidth="1"/>
    <col min="1297" max="1538" width="9.140625" style="70"/>
    <col min="1539" max="1539" width="36.42578125" style="70" customWidth="1"/>
    <col min="1540" max="1540" width="13" style="70" customWidth="1"/>
    <col min="1541" max="1541" width="12.28515625" style="70" customWidth="1"/>
    <col min="1542" max="1542" width="11.7109375" style="70" customWidth="1"/>
    <col min="1543" max="1543" width="10.42578125" style="70" customWidth="1"/>
    <col min="1544" max="1544" width="10" style="70" customWidth="1"/>
    <col min="1545" max="1545" width="11.7109375" style="70" customWidth="1"/>
    <col min="1546" max="1546" width="10.42578125" style="70" customWidth="1"/>
    <col min="1547" max="1547" width="12.28515625" style="70" customWidth="1"/>
    <col min="1548" max="1548" width="9.140625" style="70"/>
    <col min="1549" max="1549" width="10.85546875" style="70" customWidth="1"/>
    <col min="1550" max="1550" width="9.140625" style="70"/>
    <col min="1551" max="1551" width="8.5703125" style="70" customWidth="1"/>
    <col min="1552" max="1552" width="10" style="70" customWidth="1"/>
    <col min="1553" max="1794" width="9.140625" style="70"/>
    <col min="1795" max="1795" width="36.42578125" style="70" customWidth="1"/>
    <col min="1796" max="1796" width="13" style="70" customWidth="1"/>
    <col min="1797" max="1797" width="12.28515625" style="70" customWidth="1"/>
    <col min="1798" max="1798" width="11.7109375" style="70" customWidth="1"/>
    <col min="1799" max="1799" width="10.42578125" style="70" customWidth="1"/>
    <col min="1800" max="1800" width="10" style="70" customWidth="1"/>
    <col min="1801" max="1801" width="11.7109375" style="70" customWidth="1"/>
    <col min="1802" max="1802" width="10.42578125" style="70" customWidth="1"/>
    <col min="1803" max="1803" width="12.28515625" style="70" customWidth="1"/>
    <col min="1804" max="1804" width="9.140625" style="70"/>
    <col min="1805" max="1805" width="10.85546875" style="70" customWidth="1"/>
    <col min="1806" max="1806" width="9.140625" style="70"/>
    <col min="1807" max="1807" width="8.5703125" style="70" customWidth="1"/>
    <col min="1808" max="1808" width="10" style="70" customWidth="1"/>
    <col min="1809" max="2050" width="9.140625" style="70"/>
    <col min="2051" max="2051" width="36.42578125" style="70" customWidth="1"/>
    <col min="2052" max="2052" width="13" style="70" customWidth="1"/>
    <col min="2053" max="2053" width="12.28515625" style="70" customWidth="1"/>
    <col min="2054" max="2054" width="11.7109375" style="70" customWidth="1"/>
    <col min="2055" max="2055" width="10.42578125" style="70" customWidth="1"/>
    <col min="2056" max="2056" width="10" style="70" customWidth="1"/>
    <col min="2057" max="2057" width="11.7109375" style="70" customWidth="1"/>
    <col min="2058" max="2058" width="10.42578125" style="70" customWidth="1"/>
    <col min="2059" max="2059" width="12.28515625" style="70" customWidth="1"/>
    <col min="2060" max="2060" width="9.140625" style="70"/>
    <col min="2061" max="2061" width="10.85546875" style="70" customWidth="1"/>
    <col min="2062" max="2062" width="9.140625" style="70"/>
    <col min="2063" max="2063" width="8.5703125" style="70" customWidth="1"/>
    <col min="2064" max="2064" width="10" style="70" customWidth="1"/>
    <col min="2065" max="2306" width="9.140625" style="70"/>
    <col min="2307" max="2307" width="36.42578125" style="70" customWidth="1"/>
    <col min="2308" max="2308" width="13" style="70" customWidth="1"/>
    <col min="2309" max="2309" width="12.28515625" style="70" customWidth="1"/>
    <col min="2310" max="2310" width="11.7109375" style="70" customWidth="1"/>
    <col min="2311" max="2311" width="10.42578125" style="70" customWidth="1"/>
    <col min="2312" max="2312" width="10" style="70" customWidth="1"/>
    <col min="2313" max="2313" width="11.7109375" style="70" customWidth="1"/>
    <col min="2314" max="2314" width="10.42578125" style="70" customWidth="1"/>
    <col min="2315" max="2315" width="12.28515625" style="70" customWidth="1"/>
    <col min="2316" max="2316" width="9.140625" style="70"/>
    <col min="2317" max="2317" width="10.85546875" style="70" customWidth="1"/>
    <col min="2318" max="2318" width="9.140625" style="70"/>
    <col min="2319" max="2319" width="8.5703125" style="70" customWidth="1"/>
    <col min="2320" max="2320" width="10" style="70" customWidth="1"/>
    <col min="2321" max="2562" width="9.140625" style="70"/>
    <col min="2563" max="2563" width="36.42578125" style="70" customWidth="1"/>
    <col min="2564" max="2564" width="13" style="70" customWidth="1"/>
    <col min="2565" max="2565" width="12.28515625" style="70" customWidth="1"/>
    <col min="2566" max="2566" width="11.7109375" style="70" customWidth="1"/>
    <col min="2567" max="2567" width="10.42578125" style="70" customWidth="1"/>
    <col min="2568" max="2568" width="10" style="70" customWidth="1"/>
    <col min="2569" max="2569" width="11.7109375" style="70" customWidth="1"/>
    <col min="2570" max="2570" width="10.42578125" style="70" customWidth="1"/>
    <col min="2571" max="2571" width="12.28515625" style="70" customWidth="1"/>
    <col min="2572" max="2572" width="9.140625" style="70"/>
    <col min="2573" max="2573" width="10.85546875" style="70" customWidth="1"/>
    <col min="2574" max="2574" width="9.140625" style="70"/>
    <col min="2575" max="2575" width="8.5703125" style="70" customWidth="1"/>
    <col min="2576" max="2576" width="10" style="70" customWidth="1"/>
    <col min="2577" max="2818" width="9.140625" style="70"/>
    <col min="2819" max="2819" width="36.42578125" style="70" customWidth="1"/>
    <col min="2820" max="2820" width="13" style="70" customWidth="1"/>
    <col min="2821" max="2821" width="12.28515625" style="70" customWidth="1"/>
    <col min="2822" max="2822" width="11.7109375" style="70" customWidth="1"/>
    <col min="2823" max="2823" width="10.42578125" style="70" customWidth="1"/>
    <col min="2824" max="2824" width="10" style="70" customWidth="1"/>
    <col min="2825" max="2825" width="11.7109375" style="70" customWidth="1"/>
    <col min="2826" max="2826" width="10.42578125" style="70" customWidth="1"/>
    <col min="2827" max="2827" width="12.28515625" style="70" customWidth="1"/>
    <col min="2828" max="2828" width="9.140625" style="70"/>
    <col min="2829" max="2829" width="10.85546875" style="70" customWidth="1"/>
    <col min="2830" max="2830" width="9.140625" style="70"/>
    <col min="2831" max="2831" width="8.5703125" style="70" customWidth="1"/>
    <col min="2832" max="2832" width="10" style="70" customWidth="1"/>
    <col min="2833" max="3074" width="9.140625" style="70"/>
    <col min="3075" max="3075" width="36.42578125" style="70" customWidth="1"/>
    <col min="3076" max="3076" width="13" style="70" customWidth="1"/>
    <col min="3077" max="3077" width="12.28515625" style="70" customWidth="1"/>
    <col min="3078" max="3078" width="11.7109375" style="70" customWidth="1"/>
    <col min="3079" max="3079" width="10.42578125" style="70" customWidth="1"/>
    <col min="3080" max="3080" width="10" style="70" customWidth="1"/>
    <col min="3081" max="3081" width="11.7109375" style="70" customWidth="1"/>
    <col min="3082" max="3082" width="10.42578125" style="70" customWidth="1"/>
    <col min="3083" max="3083" width="12.28515625" style="70" customWidth="1"/>
    <col min="3084" max="3084" width="9.140625" style="70"/>
    <col min="3085" max="3085" width="10.85546875" style="70" customWidth="1"/>
    <col min="3086" max="3086" width="9.140625" style="70"/>
    <col min="3087" max="3087" width="8.5703125" style="70" customWidth="1"/>
    <col min="3088" max="3088" width="10" style="70" customWidth="1"/>
    <col min="3089" max="3330" width="9.140625" style="70"/>
    <col min="3331" max="3331" width="36.42578125" style="70" customWidth="1"/>
    <col min="3332" max="3332" width="13" style="70" customWidth="1"/>
    <col min="3333" max="3333" width="12.28515625" style="70" customWidth="1"/>
    <col min="3334" max="3334" width="11.7109375" style="70" customWidth="1"/>
    <col min="3335" max="3335" width="10.42578125" style="70" customWidth="1"/>
    <col min="3336" max="3336" width="10" style="70" customWidth="1"/>
    <col min="3337" max="3337" width="11.7109375" style="70" customWidth="1"/>
    <col min="3338" max="3338" width="10.42578125" style="70" customWidth="1"/>
    <col min="3339" max="3339" width="12.28515625" style="70" customWidth="1"/>
    <col min="3340" max="3340" width="9.140625" style="70"/>
    <col min="3341" max="3341" width="10.85546875" style="70" customWidth="1"/>
    <col min="3342" max="3342" width="9.140625" style="70"/>
    <col min="3343" max="3343" width="8.5703125" style="70" customWidth="1"/>
    <col min="3344" max="3344" width="10" style="70" customWidth="1"/>
    <col min="3345" max="3586" width="9.140625" style="70"/>
    <col min="3587" max="3587" width="36.42578125" style="70" customWidth="1"/>
    <col min="3588" max="3588" width="13" style="70" customWidth="1"/>
    <col min="3589" max="3589" width="12.28515625" style="70" customWidth="1"/>
    <col min="3590" max="3590" width="11.7109375" style="70" customWidth="1"/>
    <col min="3591" max="3591" width="10.42578125" style="70" customWidth="1"/>
    <col min="3592" max="3592" width="10" style="70" customWidth="1"/>
    <col min="3593" max="3593" width="11.7109375" style="70" customWidth="1"/>
    <col min="3594" max="3594" width="10.42578125" style="70" customWidth="1"/>
    <col min="3595" max="3595" width="12.28515625" style="70" customWidth="1"/>
    <col min="3596" max="3596" width="9.140625" style="70"/>
    <col min="3597" max="3597" width="10.85546875" style="70" customWidth="1"/>
    <col min="3598" max="3598" width="9.140625" style="70"/>
    <col min="3599" max="3599" width="8.5703125" style="70" customWidth="1"/>
    <col min="3600" max="3600" width="10" style="70" customWidth="1"/>
    <col min="3601" max="3842" width="9.140625" style="70"/>
    <col min="3843" max="3843" width="36.42578125" style="70" customWidth="1"/>
    <col min="3844" max="3844" width="13" style="70" customWidth="1"/>
    <col min="3845" max="3845" width="12.28515625" style="70" customWidth="1"/>
    <col min="3846" max="3846" width="11.7109375" style="70" customWidth="1"/>
    <col min="3847" max="3847" width="10.42578125" style="70" customWidth="1"/>
    <col min="3848" max="3848" width="10" style="70" customWidth="1"/>
    <col min="3849" max="3849" width="11.7109375" style="70" customWidth="1"/>
    <col min="3850" max="3850" width="10.42578125" style="70" customWidth="1"/>
    <col min="3851" max="3851" width="12.28515625" style="70" customWidth="1"/>
    <col min="3852" max="3852" width="9.140625" style="70"/>
    <col min="3853" max="3853" width="10.85546875" style="70" customWidth="1"/>
    <col min="3854" max="3854" width="9.140625" style="70"/>
    <col min="3855" max="3855" width="8.5703125" style="70" customWidth="1"/>
    <col min="3856" max="3856" width="10" style="70" customWidth="1"/>
    <col min="3857" max="4098" width="9.140625" style="70"/>
    <col min="4099" max="4099" width="36.42578125" style="70" customWidth="1"/>
    <col min="4100" max="4100" width="13" style="70" customWidth="1"/>
    <col min="4101" max="4101" width="12.28515625" style="70" customWidth="1"/>
    <col min="4102" max="4102" width="11.7109375" style="70" customWidth="1"/>
    <col min="4103" max="4103" width="10.42578125" style="70" customWidth="1"/>
    <col min="4104" max="4104" width="10" style="70" customWidth="1"/>
    <col min="4105" max="4105" width="11.7109375" style="70" customWidth="1"/>
    <col min="4106" max="4106" width="10.42578125" style="70" customWidth="1"/>
    <col min="4107" max="4107" width="12.28515625" style="70" customWidth="1"/>
    <col min="4108" max="4108" width="9.140625" style="70"/>
    <col min="4109" max="4109" width="10.85546875" style="70" customWidth="1"/>
    <col min="4110" max="4110" width="9.140625" style="70"/>
    <col min="4111" max="4111" width="8.5703125" style="70" customWidth="1"/>
    <col min="4112" max="4112" width="10" style="70" customWidth="1"/>
    <col min="4113" max="4354" width="9.140625" style="70"/>
    <col min="4355" max="4355" width="36.42578125" style="70" customWidth="1"/>
    <col min="4356" max="4356" width="13" style="70" customWidth="1"/>
    <col min="4357" max="4357" width="12.28515625" style="70" customWidth="1"/>
    <col min="4358" max="4358" width="11.7109375" style="70" customWidth="1"/>
    <col min="4359" max="4359" width="10.42578125" style="70" customWidth="1"/>
    <col min="4360" max="4360" width="10" style="70" customWidth="1"/>
    <col min="4361" max="4361" width="11.7109375" style="70" customWidth="1"/>
    <col min="4362" max="4362" width="10.42578125" style="70" customWidth="1"/>
    <col min="4363" max="4363" width="12.28515625" style="70" customWidth="1"/>
    <col min="4364" max="4364" width="9.140625" style="70"/>
    <col min="4365" max="4365" width="10.85546875" style="70" customWidth="1"/>
    <col min="4366" max="4366" width="9.140625" style="70"/>
    <col min="4367" max="4367" width="8.5703125" style="70" customWidth="1"/>
    <col min="4368" max="4368" width="10" style="70" customWidth="1"/>
    <col min="4369" max="4610" width="9.140625" style="70"/>
    <col min="4611" max="4611" width="36.42578125" style="70" customWidth="1"/>
    <col min="4612" max="4612" width="13" style="70" customWidth="1"/>
    <col min="4613" max="4613" width="12.28515625" style="70" customWidth="1"/>
    <col min="4614" max="4614" width="11.7109375" style="70" customWidth="1"/>
    <col min="4615" max="4615" width="10.42578125" style="70" customWidth="1"/>
    <col min="4616" max="4616" width="10" style="70" customWidth="1"/>
    <col min="4617" max="4617" width="11.7109375" style="70" customWidth="1"/>
    <col min="4618" max="4618" width="10.42578125" style="70" customWidth="1"/>
    <col min="4619" max="4619" width="12.28515625" style="70" customWidth="1"/>
    <col min="4620" max="4620" width="9.140625" style="70"/>
    <col min="4621" max="4621" width="10.85546875" style="70" customWidth="1"/>
    <col min="4622" max="4622" width="9.140625" style="70"/>
    <col min="4623" max="4623" width="8.5703125" style="70" customWidth="1"/>
    <col min="4624" max="4624" width="10" style="70" customWidth="1"/>
    <col min="4625" max="4866" width="9.140625" style="70"/>
    <col min="4867" max="4867" width="36.42578125" style="70" customWidth="1"/>
    <col min="4868" max="4868" width="13" style="70" customWidth="1"/>
    <col min="4869" max="4869" width="12.28515625" style="70" customWidth="1"/>
    <col min="4870" max="4870" width="11.7109375" style="70" customWidth="1"/>
    <col min="4871" max="4871" width="10.42578125" style="70" customWidth="1"/>
    <col min="4872" max="4872" width="10" style="70" customWidth="1"/>
    <col min="4873" max="4873" width="11.7109375" style="70" customWidth="1"/>
    <col min="4874" max="4874" width="10.42578125" style="70" customWidth="1"/>
    <col min="4875" max="4875" width="12.28515625" style="70" customWidth="1"/>
    <col min="4876" max="4876" width="9.140625" style="70"/>
    <col min="4877" max="4877" width="10.85546875" style="70" customWidth="1"/>
    <col min="4878" max="4878" width="9.140625" style="70"/>
    <col min="4879" max="4879" width="8.5703125" style="70" customWidth="1"/>
    <col min="4880" max="4880" width="10" style="70" customWidth="1"/>
    <col min="4881" max="5122" width="9.140625" style="70"/>
    <col min="5123" max="5123" width="36.42578125" style="70" customWidth="1"/>
    <col min="5124" max="5124" width="13" style="70" customWidth="1"/>
    <col min="5125" max="5125" width="12.28515625" style="70" customWidth="1"/>
    <col min="5126" max="5126" width="11.7109375" style="70" customWidth="1"/>
    <col min="5127" max="5127" width="10.42578125" style="70" customWidth="1"/>
    <col min="5128" max="5128" width="10" style="70" customWidth="1"/>
    <col min="5129" max="5129" width="11.7109375" style="70" customWidth="1"/>
    <col min="5130" max="5130" width="10.42578125" style="70" customWidth="1"/>
    <col min="5131" max="5131" width="12.28515625" style="70" customWidth="1"/>
    <col min="5132" max="5132" width="9.140625" style="70"/>
    <col min="5133" max="5133" width="10.85546875" style="70" customWidth="1"/>
    <col min="5134" max="5134" width="9.140625" style="70"/>
    <col min="5135" max="5135" width="8.5703125" style="70" customWidth="1"/>
    <col min="5136" max="5136" width="10" style="70" customWidth="1"/>
    <col min="5137" max="5378" width="9.140625" style="70"/>
    <col min="5379" max="5379" width="36.42578125" style="70" customWidth="1"/>
    <col min="5380" max="5380" width="13" style="70" customWidth="1"/>
    <col min="5381" max="5381" width="12.28515625" style="70" customWidth="1"/>
    <col min="5382" max="5382" width="11.7109375" style="70" customWidth="1"/>
    <col min="5383" max="5383" width="10.42578125" style="70" customWidth="1"/>
    <col min="5384" max="5384" width="10" style="70" customWidth="1"/>
    <col min="5385" max="5385" width="11.7109375" style="70" customWidth="1"/>
    <col min="5386" max="5386" width="10.42578125" style="70" customWidth="1"/>
    <col min="5387" max="5387" width="12.28515625" style="70" customWidth="1"/>
    <col min="5388" max="5388" width="9.140625" style="70"/>
    <col min="5389" max="5389" width="10.85546875" style="70" customWidth="1"/>
    <col min="5390" max="5390" width="9.140625" style="70"/>
    <col min="5391" max="5391" width="8.5703125" style="70" customWidth="1"/>
    <col min="5392" max="5392" width="10" style="70" customWidth="1"/>
    <col min="5393" max="5634" width="9.140625" style="70"/>
    <col min="5635" max="5635" width="36.42578125" style="70" customWidth="1"/>
    <col min="5636" max="5636" width="13" style="70" customWidth="1"/>
    <col min="5637" max="5637" width="12.28515625" style="70" customWidth="1"/>
    <col min="5638" max="5638" width="11.7109375" style="70" customWidth="1"/>
    <col min="5639" max="5639" width="10.42578125" style="70" customWidth="1"/>
    <col min="5640" max="5640" width="10" style="70" customWidth="1"/>
    <col min="5641" max="5641" width="11.7109375" style="70" customWidth="1"/>
    <col min="5642" max="5642" width="10.42578125" style="70" customWidth="1"/>
    <col min="5643" max="5643" width="12.28515625" style="70" customWidth="1"/>
    <col min="5644" max="5644" width="9.140625" style="70"/>
    <col min="5645" max="5645" width="10.85546875" style="70" customWidth="1"/>
    <col min="5646" max="5646" width="9.140625" style="70"/>
    <col min="5647" max="5647" width="8.5703125" style="70" customWidth="1"/>
    <col min="5648" max="5648" width="10" style="70" customWidth="1"/>
    <col min="5649" max="5890" width="9.140625" style="70"/>
    <col min="5891" max="5891" width="36.42578125" style="70" customWidth="1"/>
    <col min="5892" max="5892" width="13" style="70" customWidth="1"/>
    <col min="5893" max="5893" width="12.28515625" style="70" customWidth="1"/>
    <col min="5894" max="5894" width="11.7109375" style="70" customWidth="1"/>
    <col min="5895" max="5895" width="10.42578125" style="70" customWidth="1"/>
    <col min="5896" max="5896" width="10" style="70" customWidth="1"/>
    <col min="5897" max="5897" width="11.7109375" style="70" customWidth="1"/>
    <col min="5898" max="5898" width="10.42578125" style="70" customWidth="1"/>
    <col min="5899" max="5899" width="12.28515625" style="70" customWidth="1"/>
    <col min="5900" max="5900" width="9.140625" style="70"/>
    <col min="5901" max="5901" width="10.85546875" style="70" customWidth="1"/>
    <col min="5902" max="5902" width="9.140625" style="70"/>
    <col min="5903" max="5903" width="8.5703125" style="70" customWidth="1"/>
    <col min="5904" max="5904" width="10" style="70" customWidth="1"/>
    <col min="5905" max="6146" width="9.140625" style="70"/>
    <col min="6147" max="6147" width="36.42578125" style="70" customWidth="1"/>
    <col min="6148" max="6148" width="13" style="70" customWidth="1"/>
    <col min="6149" max="6149" width="12.28515625" style="70" customWidth="1"/>
    <col min="6150" max="6150" width="11.7109375" style="70" customWidth="1"/>
    <col min="6151" max="6151" width="10.42578125" style="70" customWidth="1"/>
    <col min="6152" max="6152" width="10" style="70" customWidth="1"/>
    <col min="6153" max="6153" width="11.7109375" style="70" customWidth="1"/>
    <col min="6154" max="6154" width="10.42578125" style="70" customWidth="1"/>
    <col min="6155" max="6155" width="12.28515625" style="70" customWidth="1"/>
    <col min="6156" max="6156" width="9.140625" style="70"/>
    <col min="6157" max="6157" width="10.85546875" style="70" customWidth="1"/>
    <col min="6158" max="6158" width="9.140625" style="70"/>
    <col min="6159" max="6159" width="8.5703125" style="70" customWidth="1"/>
    <col min="6160" max="6160" width="10" style="70" customWidth="1"/>
    <col min="6161" max="6402" width="9.140625" style="70"/>
    <col min="6403" max="6403" width="36.42578125" style="70" customWidth="1"/>
    <col min="6404" max="6404" width="13" style="70" customWidth="1"/>
    <col min="6405" max="6405" width="12.28515625" style="70" customWidth="1"/>
    <col min="6406" max="6406" width="11.7109375" style="70" customWidth="1"/>
    <col min="6407" max="6407" width="10.42578125" style="70" customWidth="1"/>
    <col min="6408" max="6408" width="10" style="70" customWidth="1"/>
    <col min="6409" max="6409" width="11.7109375" style="70" customWidth="1"/>
    <col min="6410" max="6410" width="10.42578125" style="70" customWidth="1"/>
    <col min="6411" max="6411" width="12.28515625" style="70" customWidth="1"/>
    <col min="6412" max="6412" width="9.140625" style="70"/>
    <col min="6413" max="6413" width="10.85546875" style="70" customWidth="1"/>
    <col min="6414" max="6414" width="9.140625" style="70"/>
    <col min="6415" max="6415" width="8.5703125" style="70" customWidth="1"/>
    <col min="6416" max="6416" width="10" style="70" customWidth="1"/>
    <col min="6417" max="6658" width="9.140625" style="70"/>
    <col min="6659" max="6659" width="36.42578125" style="70" customWidth="1"/>
    <col min="6660" max="6660" width="13" style="70" customWidth="1"/>
    <col min="6661" max="6661" width="12.28515625" style="70" customWidth="1"/>
    <col min="6662" max="6662" width="11.7109375" style="70" customWidth="1"/>
    <col min="6663" max="6663" width="10.42578125" style="70" customWidth="1"/>
    <col min="6664" max="6664" width="10" style="70" customWidth="1"/>
    <col min="6665" max="6665" width="11.7109375" style="70" customWidth="1"/>
    <col min="6666" max="6666" width="10.42578125" style="70" customWidth="1"/>
    <col min="6667" max="6667" width="12.28515625" style="70" customWidth="1"/>
    <col min="6668" max="6668" width="9.140625" style="70"/>
    <col min="6669" max="6669" width="10.85546875" style="70" customWidth="1"/>
    <col min="6670" max="6670" width="9.140625" style="70"/>
    <col min="6671" max="6671" width="8.5703125" style="70" customWidth="1"/>
    <col min="6672" max="6672" width="10" style="70" customWidth="1"/>
    <col min="6673" max="6914" width="9.140625" style="70"/>
    <col min="6915" max="6915" width="36.42578125" style="70" customWidth="1"/>
    <col min="6916" max="6916" width="13" style="70" customWidth="1"/>
    <col min="6917" max="6917" width="12.28515625" style="70" customWidth="1"/>
    <col min="6918" max="6918" width="11.7109375" style="70" customWidth="1"/>
    <col min="6919" max="6919" width="10.42578125" style="70" customWidth="1"/>
    <col min="6920" max="6920" width="10" style="70" customWidth="1"/>
    <col min="6921" max="6921" width="11.7109375" style="70" customWidth="1"/>
    <col min="6922" max="6922" width="10.42578125" style="70" customWidth="1"/>
    <col min="6923" max="6923" width="12.28515625" style="70" customWidth="1"/>
    <col min="6924" max="6924" width="9.140625" style="70"/>
    <col min="6925" max="6925" width="10.85546875" style="70" customWidth="1"/>
    <col min="6926" max="6926" width="9.140625" style="70"/>
    <col min="6927" max="6927" width="8.5703125" style="70" customWidth="1"/>
    <col min="6928" max="6928" width="10" style="70" customWidth="1"/>
    <col min="6929" max="7170" width="9.140625" style="70"/>
    <col min="7171" max="7171" width="36.42578125" style="70" customWidth="1"/>
    <col min="7172" max="7172" width="13" style="70" customWidth="1"/>
    <col min="7173" max="7173" width="12.28515625" style="70" customWidth="1"/>
    <col min="7174" max="7174" width="11.7109375" style="70" customWidth="1"/>
    <col min="7175" max="7175" width="10.42578125" style="70" customWidth="1"/>
    <col min="7176" max="7176" width="10" style="70" customWidth="1"/>
    <col min="7177" max="7177" width="11.7109375" style="70" customWidth="1"/>
    <col min="7178" max="7178" width="10.42578125" style="70" customWidth="1"/>
    <col min="7179" max="7179" width="12.28515625" style="70" customWidth="1"/>
    <col min="7180" max="7180" width="9.140625" style="70"/>
    <col min="7181" max="7181" width="10.85546875" style="70" customWidth="1"/>
    <col min="7182" max="7182" width="9.140625" style="70"/>
    <col min="7183" max="7183" width="8.5703125" style="70" customWidth="1"/>
    <col min="7184" max="7184" width="10" style="70" customWidth="1"/>
    <col min="7185" max="7426" width="9.140625" style="70"/>
    <col min="7427" max="7427" width="36.42578125" style="70" customWidth="1"/>
    <col min="7428" max="7428" width="13" style="70" customWidth="1"/>
    <col min="7429" max="7429" width="12.28515625" style="70" customWidth="1"/>
    <col min="7430" max="7430" width="11.7109375" style="70" customWidth="1"/>
    <col min="7431" max="7431" width="10.42578125" style="70" customWidth="1"/>
    <col min="7432" max="7432" width="10" style="70" customWidth="1"/>
    <col min="7433" max="7433" width="11.7109375" style="70" customWidth="1"/>
    <col min="7434" max="7434" width="10.42578125" style="70" customWidth="1"/>
    <col min="7435" max="7435" width="12.28515625" style="70" customWidth="1"/>
    <col min="7436" max="7436" width="9.140625" style="70"/>
    <col min="7437" max="7437" width="10.85546875" style="70" customWidth="1"/>
    <col min="7438" max="7438" width="9.140625" style="70"/>
    <col min="7439" max="7439" width="8.5703125" style="70" customWidth="1"/>
    <col min="7440" max="7440" width="10" style="70" customWidth="1"/>
    <col min="7441" max="7682" width="9.140625" style="70"/>
    <col min="7683" max="7683" width="36.42578125" style="70" customWidth="1"/>
    <col min="7684" max="7684" width="13" style="70" customWidth="1"/>
    <col min="7685" max="7685" width="12.28515625" style="70" customWidth="1"/>
    <col min="7686" max="7686" width="11.7109375" style="70" customWidth="1"/>
    <col min="7687" max="7687" width="10.42578125" style="70" customWidth="1"/>
    <col min="7688" max="7688" width="10" style="70" customWidth="1"/>
    <col min="7689" max="7689" width="11.7109375" style="70" customWidth="1"/>
    <col min="7690" max="7690" width="10.42578125" style="70" customWidth="1"/>
    <col min="7691" max="7691" width="12.28515625" style="70" customWidth="1"/>
    <col min="7692" max="7692" width="9.140625" style="70"/>
    <col min="7693" max="7693" width="10.85546875" style="70" customWidth="1"/>
    <col min="7694" max="7694" width="9.140625" style="70"/>
    <col min="7695" max="7695" width="8.5703125" style="70" customWidth="1"/>
    <col min="7696" max="7696" width="10" style="70" customWidth="1"/>
    <col min="7697" max="7938" width="9.140625" style="70"/>
    <col min="7939" max="7939" width="36.42578125" style="70" customWidth="1"/>
    <col min="7940" max="7940" width="13" style="70" customWidth="1"/>
    <col min="7941" max="7941" width="12.28515625" style="70" customWidth="1"/>
    <col min="7942" max="7942" width="11.7109375" style="70" customWidth="1"/>
    <col min="7943" max="7943" width="10.42578125" style="70" customWidth="1"/>
    <col min="7944" max="7944" width="10" style="70" customWidth="1"/>
    <col min="7945" max="7945" width="11.7109375" style="70" customWidth="1"/>
    <col min="7946" max="7946" width="10.42578125" style="70" customWidth="1"/>
    <col min="7947" max="7947" width="12.28515625" style="70" customWidth="1"/>
    <col min="7948" max="7948" width="9.140625" style="70"/>
    <col min="7949" max="7949" width="10.85546875" style="70" customWidth="1"/>
    <col min="7950" max="7950" width="9.140625" style="70"/>
    <col min="7951" max="7951" width="8.5703125" style="70" customWidth="1"/>
    <col min="7952" max="7952" width="10" style="70" customWidth="1"/>
    <col min="7953" max="8194" width="9.140625" style="70"/>
    <col min="8195" max="8195" width="36.42578125" style="70" customWidth="1"/>
    <col min="8196" max="8196" width="13" style="70" customWidth="1"/>
    <col min="8197" max="8197" width="12.28515625" style="70" customWidth="1"/>
    <col min="8198" max="8198" width="11.7109375" style="70" customWidth="1"/>
    <col min="8199" max="8199" width="10.42578125" style="70" customWidth="1"/>
    <col min="8200" max="8200" width="10" style="70" customWidth="1"/>
    <col min="8201" max="8201" width="11.7109375" style="70" customWidth="1"/>
    <col min="8202" max="8202" width="10.42578125" style="70" customWidth="1"/>
    <col min="8203" max="8203" width="12.28515625" style="70" customWidth="1"/>
    <col min="8204" max="8204" width="9.140625" style="70"/>
    <col min="8205" max="8205" width="10.85546875" style="70" customWidth="1"/>
    <col min="8206" max="8206" width="9.140625" style="70"/>
    <col min="8207" max="8207" width="8.5703125" style="70" customWidth="1"/>
    <col min="8208" max="8208" width="10" style="70" customWidth="1"/>
    <col min="8209" max="8450" width="9.140625" style="70"/>
    <col min="8451" max="8451" width="36.42578125" style="70" customWidth="1"/>
    <col min="8452" max="8452" width="13" style="70" customWidth="1"/>
    <col min="8453" max="8453" width="12.28515625" style="70" customWidth="1"/>
    <col min="8454" max="8454" width="11.7109375" style="70" customWidth="1"/>
    <col min="8455" max="8455" width="10.42578125" style="70" customWidth="1"/>
    <col min="8456" max="8456" width="10" style="70" customWidth="1"/>
    <col min="8457" max="8457" width="11.7109375" style="70" customWidth="1"/>
    <col min="8458" max="8458" width="10.42578125" style="70" customWidth="1"/>
    <col min="8459" max="8459" width="12.28515625" style="70" customWidth="1"/>
    <col min="8460" max="8460" width="9.140625" style="70"/>
    <col min="8461" max="8461" width="10.85546875" style="70" customWidth="1"/>
    <col min="8462" max="8462" width="9.140625" style="70"/>
    <col min="8463" max="8463" width="8.5703125" style="70" customWidth="1"/>
    <col min="8464" max="8464" width="10" style="70" customWidth="1"/>
    <col min="8465" max="8706" width="9.140625" style="70"/>
    <col min="8707" max="8707" width="36.42578125" style="70" customWidth="1"/>
    <col min="8708" max="8708" width="13" style="70" customWidth="1"/>
    <col min="8709" max="8709" width="12.28515625" style="70" customWidth="1"/>
    <col min="8710" max="8710" width="11.7109375" style="70" customWidth="1"/>
    <col min="8711" max="8711" width="10.42578125" style="70" customWidth="1"/>
    <col min="8712" max="8712" width="10" style="70" customWidth="1"/>
    <col min="8713" max="8713" width="11.7109375" style="70" customWidth="1"/>
    <col min="8714" max="8714" width="10.42578125" style="70" customWidth="1"/>
    <col min="8715" max="8715" width="12.28515625" style="70" customWidth="1"/>
    <col min="8716" max="8716" width="9.140625" style="70"/>
    <col min="8717" max="8717" width="10.85546875" style="70" customWidth="1"/>
    <col min="8718" max="8718" width="9.140625" style="70"/>
    <col min="8719" max="8719" width="8.5703125" style="70" customWidth="1"/>
    <col min="8720" max="8720" width="10" style="70" customWidth="1"/>
    <col min="8721" max="8962" width="9.140625" style="70"/>
    <col min="8963" max="8963" width="36.42578125" style="70" customWidth="1"/>
    <col min="8964" max="8964" width="13" style="70" customWidth="1"/>
    <col min="8965" max="8965" width="12.28515625" style="70" customWidth="1"/>
    <col min="8966" max="8966" width="11.7109375" style="70" customWidth="1"/>
    <col min="8967" max="8967" width="10.42578125" style="70" customWidth="1"/>
    <col min="8968" max="8968" width="10" style="70" customWidth="1"/>
    <col min="8969" max="8969" width="11.7109375" style="70" customWidth="1"/>
    <col min="8970" max="8970" width="10.42578125" style="70" customWidth="1"/>
    <col min="8971" max="8971" width="12.28515625" style="70" customWidth="1"/>
    <col min="8972" max="8972" width="9.140625" style="70"/>
    <col min="8973" max="8973" width="10.85546875" style="70" customWidth="1"/>
    <col min="8974" max="8974" width="9.140625" style="70"/>
    <col min="8975" max="8975" width="8.5703125" style="70" customWidth="1"/>
    <col min="8976" max="8976" width="10" style="70" customWidth="1"/>
    <col min="8977" max="9218" width="9.140625" style="70"/>
    <col min="9219" max="9219" width="36.42578125" style="70" customWidth="1"/>
    <col min="9220" max="9220" width="13" style="70" customWidth="1"/>
    <col min="9221" max="9221" width="12.28515625" style="70" customWidth="1"/>
    <col min="9222" max="9222" width="11.7109375" style="70" customWidth="1"/>
    <col min="9223" max="9223" width="10.42578125" style="70" customWidth="1"/>
    <col min="9224" max="9224" width="10" style="70" customWidth="1"/>
    <col min="9225" max="9225" width="11.7109375" style="70" customWidth="1"/>
    <col min="9226" max="9226" width="10.42578125" style="70" customWidth="1"/>
    <col min="9227" max="9227" width="12.28515625" style="70" customWidth="1"/>
    <col min="9228" max="9228" width="9.140625" style="70"/>
    <col min="9229" max="9229" width="10.85546875" style="70" customWidth="1"/>
    <col min="9230" max="9230" width="9.140625" style="70"/>
    <col min="9231" max="9231" width="8.5703125" style="70" customWidth="1"/>
    <col min="9232" max="9232" width="10" style="70" customWidth="1"/>
    <col min="9233" max="9474" width="9.140625" style="70"/>
    <col min="9475" max="9475" width="36.42578125" style="70" customWidth="1"/>
    <col min="9476" max="9476" width="13" style="70" customWidth="1"/>
    <col min="9477" max="9477" width="12.28515625" style="70" customWidth="1"/>
    <col min="9478" max="9478" width="11.7109375" style="70" customWidth="1"/>
    <col min="9479" max="9479" width="10.42578125" style="70" customWidth="1"/>
    <col min="9480" max="9480" width="10" style="70" customWidth="1"/>
    <col min="9481" max="9481" width="11.7109375" style="70" customWidth="1"/>
    <col min="9482" max="9482" width="10.42578125" style="70" customWidth="1"/>
    <col min="9483" max="9483" width="12.28515625" style="70" customWidth="1"/>
    <col min="9484" max="9484" width="9.140625" style="70"/>
    <col min="9485" max="9485" width="10.85546875" style="70" customWidth="1"/>
    <col min="9486" max="9486" width="9.140625" style="70"/>
    <col min="9487" max="9487" width="8.5703125" style="70" customWidth="1"/>
    <col min="9488" max="9488" width="10" style="70" customWidth="1"/>
    <col min="9489" max="9730" width="9.140625" style="70"/>
    <col min="9731" max="9731" width="36.42578125" style="70" customWidth="1"/>
    <col min="9732" max="9732" width="13" style="70" customWidth="1"/>
    <col min="9733" max="9733" width="12.28515625" style="70" customWidth="1"/>
    <col min="9734" max="9734" width="11.7109375" style="70" customWidth="1"/>
    <col min="9735" max="9735" width="10.42578125" style="70" customWidth="1"/>
    <col min="9736" max="9736" width="10" style="70" customWidth="1"/>
    <col min="9737" max="9737" width="11.7109375" style="70" customWidth="1"/>
    <col min="9738" max="9738" width="10.42578125" style="70" customWidth="1"/>
    <col min="9739" max="9739" width="12.28515625" style="70" customWidth="1"/>
    <col min="9740" max="9740" width="9.140625" style="70"/>
    <col min="9741" max="9741" width="10.85546875" style="70" customWidth="1"/>
    <col min="9742" max="9742" width="9.140625" style="70"/>
    <col min="9743" max="9743" width="8.5703125" style="70" customWidth="1"/>
    <col min="9744" max="9744" width="10" style="70" customWidth="1"/>
    <col min="9745" max="9986" width="9.140625" style="70"/>
    <col min="9987" max="9987" width="36.42578125" style="70" customWidth="1"/>
    <col min="9988" max="9988" width="13" style="70" customWidth="1"/>
    <col min="9989" max="9989" width="12.28515625" style="70" customWidth="1"/>
    <col min="9990" max="9990" width="11.7109375" style="70" customWidth="1"/>
    <col min="9991" max="9991" width="10.42578125" style="70" customWidth="1"/>
    <col min="9992" max="9992" width="10" style="70" customWidth="1"/>
    <col min="9993" max="9993" width="11.7109375" style="70" customWidth="1"/>
    <col min="9994" max="9994" width="10.42578125" style="70" customWidth="1"/>
    <col min="9995" max="9995" width="12.28515625" style="70" customWidth="1"/>
    <col min="9996" max="9996" width="9.140625" style="70"/>
    <col min="9997" max="9997" width="10.85546875" style="70" customWidth="1"/>
    <col min="9998" max="9998" width="9.140625" style="70"/>
    <col min="9999" max="9999" width="8.5703125" style="70" customWidth="1"/>
    <col min="10000" max="10000" width="10" style="70" customWidth="1"/>
    <col min="10001" max="10242" width="9.140625" style="70"/>
    <col min="10243" max="10243" width="36.42578125" style="70" customWidth="1"/>
    <col min="10244" max="10244" width="13" style="70" customWidth="1"/>
    <col min="10245" max="10245" width="12.28515625" style="70" customWidth="1"/>
    <col min="10246" max="10246" width="11.7109375" style="70" customWidth="1"/>
    <col min="10247" max="10247" width="10.42578125" style="70" customWidth="1"/>
    <col min="10248" max="10248" width="10" style="70" customWidth="1"/>
    <col min="10249" max="10249" width="11.7109375" style="70" customWidth="1"/>
    <col min="10250" max="10250" width="10.42578125" style="70" customWidth="1"/>
    <col min="10251" max="10251" width="12.28515625" style="70" customWidth="1"/>
    <col min="10252" max="10252" width="9.140625" style="70"/>
    <col min="10253" max="10253" width="10.85546875" style="70" customWidth="1"/>
    <col min="10254" max="10254" width="9.140625" style="70"/>
    <col min="10255" max="10255" width="8.5703125" style="70" customWidth="1"/>
    <col min="10256" max="10256" width="10" style="70" customWidth="1"/>
    <col min="10257" max="10498" width="9.140625" style="70"/>
    <col min="10499" max="10499" width="36.42578125" style="70" customWidth="1"/>
    <col min="10500" max="10500" width="13" style="70" customWidth="1"/>
    <col min="10501" max="10501" width="12.28515625" style="70" customWidth="1"/>
    <col min="10502" max="10502" width="11.7109375" style="70" customWidth="1"/>
    <col min="10503" max="10503" width="10.42578125" style="70" customWidth="1"/>
    <col min="10504" max="10504" width="10" style="70" customWidth="1"/>
    <col min="10505" max="10505" width="11.7109375" style="70" customWidth="1"/>
    <col min="10506" max="10506" width="10.42578125" style="70" customWidth="1"/>
    <col min="10507" max="10507" width="12.28515625" style="70" customWidth="1"/>
    <col min="10508" max="10508" width="9.140625" style="70"/>
    <col min="10509" max="10509" width="10.85546875" style="70" customWidth="1"/>
    <col min="10510" max="10510" width="9.140625" style="70"/>
    <col min="10511" max="10511" width="8.5703125" style="70" customWidth="1"/>
    <col min="10512" max="10512" width="10" style="70" customWidth="1"/>
    <col min="10513" max="10754" width="9.140625" style="70"/>
    <col min="10755" max="10755" width="36.42578125" style="70" customWidth="1"/>
    <col min="10756" max="10756" width="13" style="70" customWidth="1"/>
    <col min="10757" max="10757" width="12.28515625" style="70" customWidth="1"/>
    <col min="10758" max="10758" width="11.7109375" style="70" customWidth="1"/>
    <col min="10759" max="10759" width="10.42578125" style="70" customWidth="1"/>
    <col min="10760" max="10760" width="10" style="70" customWidth="1"/>
    <col min="10761" max="10761" width="11.7109375" style="70" customWidth="1"/>
    <col min="10762" max="10762" width="10.42578125" style="70" customWidth="1"/>
    <col min="10763" max="10763" width="12.28515625" style="70" customWidth="1"/>
    <col min="10764" max="10764" width="9.140625" style="70"/>
    <col min="10765" max="10765" width="10.85546875" style="70" customWidth="1"/>
    <col min="10766" max="10766" width="9.140625" style="70"/>
    <col min="10767" max="10767" width="8.5703125" style="70" customWidth="1"/>
    <col min="10768" max="10768" width="10" style="70" customWidth="1"/>
    <col min="10769" max="11010" width="9.140625" style="70"/>
    <col min="11011" max="11011" width="36.42578125" style="70" customWidth="1"/>
    <col min="11012" max="11012" width="13" style="70" customWidth="1"/>
    <col min="11013" max="11013" width="12.28515625" style="70" customWidth="1"/>
    <col min="11014" max="11014" width="11.7109375" style="70" customWidth="1"/>
    <col min="11015" max="11015" width="10.42578125" style="70" customWidth="1"/>
    <col min="11016" max="11016" width="10" style="70" customWidth="1"/>
    <col min="11017" max="11017" width="11.7109375" style="70" customWidth="1"/>
    <col min="11018" max="11018" width="10.42578125" style="70" customWidth="1"/>
    <col min="11019" max="11019" width="12.28515625" style="70" customWidth="1"/>
    <col min="11020" max="11020" width="9.140625" style="70"/>
    <col min="11021" max="11021" width="10.85546875" style="70" customWidth="1"/>
    <col min="11022" max="11022" width="9.140625" style="70"/>
    <col min="11023" max="11023" width="8.5703125" style="70" customWidth="1"/>
    <col min="11024" max="11024" width="10" style="70" customWidth="1"/>
    <col min="11025" max="11266" width="9.140625" style="70"/>
    <col min="11267" max="11267" width="36.42578125" style="70" customWidth="1"/>
    <col min="11268" max="11268" width="13" style="70" customWidth="1"/>
    <col min="11269" max="11269" width="12.28515625" style="70" customWidth="1"/>
    <col min="11270" max="11270" width="11.7109375" style="70" customWidth="1"/>
    <col min="11271" max="11271" width="10.42578125" style="70" customWidth="1"/>
    <col min="11272" max="11272" width="10" style="70" customWidth="1"/>
    <col min="11273" max="11273" width="11.7109375" style="70" customWidth="1"/>
    <col min="11274" max="11274" width="10.42578125" style="70" customWidth="1"/>
    <col min="11275" max="11275" width="12.28515625" style="70" customWidth="1"/>
    <col min="11276" max="11276" width="9.140625" style="70"/>
    <col min="11277" max="11277" width="10.85546875" style="70" customWidth="1"/>
    <col min="11278" max="11278" width="9.140625" style="70"/>
    <col min="11279" max="11279" width="8.5703125" style="70" customWidth="1"/>
    <col min="11280" max="11280" width="10" style="70" customWidth="1"/>
    <col min="11281" max="11522" width="9.140625" style="70"/>
    <col min="11523" max="11523" width="36.42578125" style="70" customWidth="1"/>
    <col min="11524" max="11524" width="13" style="70" customWidth="1"/>
    <col min="11525" max="11525" width="12.28515625" style="70" customWidth="1"/>
    <col min="11526" max="11526" width="11.7109375" style="70" customWidth="1"/>
    <col min="11527" max="11527" width="10.42578125" style="70" customWidth="1"/>
    <col min="11528" max="11528" width="10" style="70" customWidth="1"/>
    <col min="11529" max="11529" width="11.7109375" style="70" customWidth="1"/>
    <col min="11530" max="11530" width="10.42578125" style="70" customWidth="1"/>
    <col min="11531" max="11531" width="12.28515625" style="70" customWidth="1"/>
    <col min="11532" max="11532" width="9.140625" style="70"/>
    <col min="11533" max="11533" width="10.85546875" style="70" customWidth="1"/>
    <col min="11534" max="11534" width="9.140625" style="70"/>
    <col min="11535" max="11535" width="8.5703125" style="70" customWidth="1"/>
    <col min="11536" max="11536" width="10" style="70" customWidth="1"/>
    <col min="11537" max="11778" width="9.140625" style="70"/>
    <col min="11779" max="11779" width="36.42578125" style="70" customWidth="1"/>
    <col min="11780" max="11780" width="13" style="70" customWidth="1"/>
    <col min="11781" max="11781" width="12.28515625" style="70" customWidth="1"/>
    <col min="11782" max="11782" width="11.7109375" style="70" customWidth="1"/>
    <col min="11783" max="11783" width="10.42578125" style="70" customWidth="1"/>
    <col min="11784" max="11784" width="10" style="70" customWidth="1"/>
    <col min="11785" max="11785" width="11.7109375" style="70" customWidth="1"/>
    <col min="11786" max="11786" width="10.42578125" style="70" customWidth="1"/>
    <col min="11787" max="11787" width="12.28515625" style="70" customWidth="1"/>
    <col min="11788" max="11788" width="9.140625" style="70"/>
    <col min="11789" max="11789" width="10.85546875" style="70" customWidth="1"/>
    <col min="11790" max="11790" width="9.140625" style="70"/>
    <col min="11791" max="11791" width="8.5703125" style="70" customWidth="1"/>
    <col min="11792" max="11792" width="10" style="70" customWidth="1"/>
    <col min="11793" max="12034" width="9.140625" style="70"/>
    <col min="12035" max="12035" width="36.42578125" style="70" customWidth="1"/>
    <col min="12036" max="12036" width="13" style="70" customWidth="1"/>
    <col min="12037" max="12037" width="12.28515625" style="70" customWidth="1"/>
    <col min="12038" max="12038" width="11.7109375" style="70" customWidth="1"/>
    <col min="12039" max="12039" width="10.42578125" style="70" customWidth="1"/>
    <col min="12040" max="12040" width="10" style="70" customWidth="1"/>
    <col min="12041" max="12041" width="11.7109375" style="70" customWidth="1"/>
    <col min="12042" max="12042" width="10.42578125" style="70" customWidth="1"/>
    <col min="12043" max="12043" width="12.28515625" style="70" customWidth="1"/>
    <col min="12044" max="12044" width="9.140625" style="70"/>
    <col min="12045" max="12045" width="10.85546875" style="70" customWidth="1"/>
    <col min="12046" max="12046" width="9.140625" style="70"/>
    <col min="12047" max="12047" width="8.5703125" style="70" customWidth="1"/>
    <col min="12048" max="12048" width="10" style="70" customWidth="1"/>
    <col min="12049" max="12290" width="9.140625" style="70"/>
    <col min="12291" max="12291" width="36.42578125" style="70" customWidth="1"/>
    <col min="12292" max="12292" width="13" style="70" customWidth="1"/>
    <col min="12293" max="12293" width="12.28515625" style="70" customWidth="1"/>
    <col min="12294" max="12294" width="11.7109375" style="70" customWidth="1"/>
    <col min="12295" max="12295" width="10.42578125" style="70" customWidth="1"/>
    <col min="12296" max="12296" width="10" style="70" customWidth="1"/>
    <col min="12297" max="12297" width="11.7109375" style="70" customWidth="1"/>
    <col min="12298" max="12298" width="10.42578125" style="70" customWidth="1"/>
    <col min="12299" max="12299" width="12.28515625" style="70" customWidth="1"/>
    <col min="12300" max="12300" width="9.140625" style="70"/>
    <col min="12301" max="12301" width="10.85546875" style="70" customWidth="1"/>
    <col min="12302" max="12302" width="9.140625" style="70"/>
    <col min="12303" max="12303" width="8.5703125" style="70" customWidth="1"/>
    <col min="12304" max="12304" width="10" style="70" customWidth="1"/>
    <col min="12305" max="12546" width="9.140625" style="70"/>
    <col min="12547" max="12547" width="36.42578125" style="70" customWidth="1"/>
    <col min="12548" max="12548" width="13" style="70" customWidth="1"/>
    <col min="12549" max="12549" width="12.28515625" style="70" customWidth="1"/>
    <col min="12550" max="12550" width="11.7109375" style="70" customWidth="1"/>
    <col min="12551" max="12551" width="10.42578125" style="70" customWidth="1"/>
    <col min="12552" max="12552" width="10" style="70" customWidth="1"/>
    <col min="12553" max="12553" width="11.7109375" style="70" customWidth="1"/>
    <col min="12554" max="12554" width="10.42578125" style="70" customWidth="1"/>
    <col min="12555" max="12555" width="12.28515625" style="70" customWidth="1"/>
    <col min="12556" max="12556" width="9.140625" style="70"/>
    <col min="12557" max="12557" width="10.85546875" style="70" customWidth="1"/>
    <col min="12558" max="12558" width="9.140625" style="70"/>
    <col min="12559" max="12559" width="8.5703125" style="70" customWidth="1"/>
    <col min="12560" max="12560" width="10" style="70" customWidth="1"/>
    <col min="12561" max="12802" width="9.140625" style="70"/>
    <col min="12803" max="12803" width="36.42578125" style="70" customWidth="1"/>
    <col min="12804" max="12804" width="13" style="70" customWidth="1"/>
    <col min="12805" max="12805" width="12.28515625" style="70" customWidth="1"/>
    <col min="12806" max="12806" width="11.7109375" style="70" customWidth="1"/>
    <col min="12807" max="12807" width="10.42578125" style="70" customWidth="1"/>
    <col min="12808" max="12808" width="10" style="70" customWidth="1"/>
    <col min="12809" max="12809" width="11.7109375" style="70" customWidth="1"/>
    <col min="12810" max="12810" width="10.42578125" style="70" customWidth="1"/>
    <col min="12811" max="12811" width="12.28515625" style="70" customWidth="1"/>
    <col min="12812" max="12812" width="9.140625" style="70"/>
    <col min="12813" max="12813" width="10.85546875" style="70" customWidth="1"/>
    <col min="12814" max="12814" width="9.140625" style="70"/>
    <col min="12815" max="12815" width="8.5703125" style="70" customWidth="1"/>
    <col min="12816" max="12816" width="10" style="70" customWidth="1"/>
    <col min="12817" max="13058" width="9.140625" style="70"/>
    <col min="13059" max="13059" width="36.42578125" style="70" customWidth="1"/>
    <col min="13060" max="13060" width="13" style="70" customWidth="1"/>
    <col min="13061" max="13061" width="12.28515625" style="70" customWidth="1"/>
    <col min="13062" max="13062" width="11.7109375" style="70" customWidth="1"/>
    <col min="13063" max="13063" width="10.42578125" style="70" customWidth="1"/>
    <col min="13064" max="13064" width="10" style="70" customWidth="1"/>
    <col min="13065" max="13065" width="11.7109375" style="70" customWidth="1"/>
    <col min="13066" max="13066" width="10.42578125" style="70" customWidth="1"/>
    <col min="13067" max="13067" width="12.28515625" style="70" customWidth="1"/>
    <col min="13068" max="13068" width="9.140625" style="70"/>
    <col min="13069" max="13069" width="10.85546875" style="70" customWidth="1"/>
    <col min="13070" max="13070" width="9.140625" style="70"/>
    <col min="13071" max="13071" width="8.5703125" style="70" customWidth="1"/>
    <col min="13072" max="13072" width="10" style="70" customWidth="1"/>
    <col min="13073" max="13314" width="9.140625" style="70"/>
    <col min="13315" max="13315" width="36.42578125" style="70" customWidth="1"/>
    <col min="13316" max="13316" width="13" style="70" customWidth="1"/>
    <col min="13317" max="13317" width="12.28515625" style="70" customWidth="1"/>
    <col min="13318" max="13318" width="11.7109375" style="70" customWidth="1"/>
    <col min="13319" max="13319" width="10.42578125" style="70" customWidth="1"/>
    <col min="13320" max="13320" width="10" style="70" customWidth="1"/>
    <col min="13321" max="13321" width="11.7109375" style="70" customWidth="1"/>
    <col min="13322" max="13322" width="10.42578125" style="70" customWidth="1"/>
    <col min="13323" max="13323" width="12.28515625" style="70" customWidth="1"/>
    <col min="13324" max="13324" width="9.140625" style="70"/>
    <col min="13325" max="13325" width="10.85546875" style="70" customWidth="1"/>
    <col min="13326" max="13326" width="9.140625" style="70"/>
    <col min="13327" max="13327" width="8.5703125" style="70" customWidth="1"/>
    <col min="13328" max="13328" width="10" style="70" customWidth="1"/>
    <col min="13329" max="13570" width="9.140625" style="70"/>
    <col min="13571" max="13571" width="36.42578125" style="70" customWidth="1"/>
    <col min="13572" max="13572" width="13" style="70" customWidth="1"/>
    <col min="13573" max="13573" width="12.28515625" style="70" customWidth="1"/>
    <col min="13574" max="13574" width="11.7109375" style="70" customWidth="1"/>
    <col min="13575" max="13575" width="10.42578125" style="70" customWidth="1"/>
    <col min="13576" max="13576" width="10" style="70" customWidth="1"/>
    <col min="13577" max="13577" width="11.7109375" style="70" customWidth="1"/>
    <col min="13578" max="13578" width="10.42578125" style="70" customWidth="1"/>
    <col min="13579" max="13579" width="12.28515625" style="70" customWidth="1"/>
    <col min="13580" max="13580" width="9.140625" style="70"/>
    <col min="13581" max="13581" width="10.85546875" style="70" customWidth="1"/>
    <col min="13582" max="13582" width="9.140625" style="70"/>
    <col min="13583" max="13583" width="8.5703125" style="70" customWidth="1"/>
    <col min="13584" max="13584" width="10" style="70" customWidth="1"/>
    <col min="13585" max="13826" width="9.140625" style="70"/>
    <col min="13827" max="13827" width="36.42578125" style="70" customWidth="1"/>
    <col min="13828" max="13828" width="13" style="70" customWidth="1"/>
    <col min="13829" max="13829" width="12.28515625" style="70" customWidth="1"/>
    <col min="13830" max="13830" width="11.7109375" style="70" customWidth="1"/>
    <col min="13831" max="13831" width="10.42578125" style="70" customWidth="1"/>
    <col min="13832" max="13832" width="10" style="70" customWidth="1"/>
    <col min="13833" max="13833" width="11.7109375" style="70" customWidth="1"/>
    <col min="13834" max="13834" width="10.42578125" style="70" customWidth="1"/>
    <col min="13835" max="13835" width="12.28515625" style="70" customWidth="1"/>
    <col min="13836" max="13836" width="9.140625" style="70"/>
    <col min="13837" max="13837" width="10.85546875" style="70" customWidth="1"/>
    <col min="13838" max="13838" width="9.140625" style="70"/>
    <col min="13839" max="13839" width="8.5703125" style="70" customWidth="1"/>
    <col min="13840" max="13840" width="10" style="70" customWidth="1"/>
    <col min="13841" max="14082" width="9.140625" style="70"/>
    <col min="14083" max="14083" width="36.42578125" style="70" customWidth="1"/>
    <col min="14084" max="14084" width="13" style="70" customWidth="1"/>
    <col min="14085" max="14085" width="12.28515625" style="70" customWidth="1"/>
    <col min="14086" max="14086" width="11.7109375" style="70" customWidth="1"/>
    <col min="14087" max="14087" width="10.42578125" style="70" customWidth="1"/>
    <col min="14088" max="14088" width="10" style="70" customWidth="1"/>
    <col min="14089" max="14089" width="11.7109375" style="70" customWidth="1"/>
    <col min="14090" max="14090" width="10.42578125" style="70" customWidth="1"/>
    <col min="14091" max="14091" width="12.28515625" style="70" customWidth="1"/>
    <col min="14092" max="14092" width="9.140625" style="70"/>
    <col min="14093" max="14093" width="10.85546875" style="70" customWidth="1"/>
    <col min="14094" max="14094" width="9.140625" style="70"/>
    <col min="14095" max="14095" width="8.5703125" style="70" customWidth="1"/>
    <col min="14096" max="14096" width="10" style="70" customWidth="1"/>
    <col min="14097" max="14338" width="9.140625" style="70"/>
    <col min="14339" max="14339" width="36.42578125" style="70" customWidth="1"/>
    <col min="14340" max="14340" width="13" style="70" customWidth="1"/>
    <col min="14341" max="14341" width="12.28515625" style="70" customWidth="1"/>
    <col min="14342" max="14342" width="11.7109375" style="70" customWidth="1"/>
    <col min="14343" max="14343" width="10.42578125" style="70" customWidth="1"/>
    <col min="14344" max="14344" width="10" style="70" customWidth="1"/>
    <col min="14345" max="14345" width="11.7109375" style="70" customWidth="1"/>
    <col min="14346" max="14346" width="10.42578125" style="70" customWidth="1"/>
    <col min="14347" max="14347" width="12.28515625" style="70" customWidth="1"/>
    <col min="14348" max="14348" width="9.140625" style="70"/>
    <col min="14349" max="14349" width="10.85546875" style="70" customWidth="1"/>
    <col min="14350" max="14350" width="9.140625" style="70"/>
    <col min="14351" max="14351" width="8.5703125" style="70" customWidth="1"/>
    <col min="14352" max="14352" width="10" style="70" customWidth="1"/>
    <col min="14353" max="14594" width="9.140625" style="70"/>
    <col min="14595" max="14595" width="36.42578125" style="70" customWidth="1"/>
    <col min="14596" max="14596" width="13" style="70" customWidth="1"/>
    <col min="14597" max="14597" width="12.28515625" style="70" customWidth="1"/>
    <col min="14598" max="14598" width="11.7109375" style="70" customWidth="1"/>
    <col min="14599" max="14599" width="10.42578125" style="70" customWidth="1"/>
    <col min="14600" max="14600" width="10" style="70" customWidth="1"/>
    <col min="14601" max="14601" width="11.7109375" style="70" customWidth="1"/>
    <col min="14602" max="14602" width="10.42578125" style="70" customWidth="1"/>
    <col min="14603" max="14603" width="12.28515625" style="70" customWidth="1"/>
    <col min="14604" max="14604" width="9.140625" style="70"/>
    <col min="14605" max="14605" width="10.85546875" style="70" customWidth="1"/>
    <col min="14606" max="14606" width="9.140625" style="70"/>
    <col min="14607" max="14607" width="8.5703125" style="70" customWidth="1"/>
    <col min="14608" max="14608" width="10" style="70" customWidth="1"/>
    <col min="14609" max="14850" width="9.140625" style="70"/>
    <col min="14851" max="14851" width="36.42578125" style="70" customWidth="1"/>
    <col min="14852" max="14852" width="13" style="70" customWidth="1"/>
    <col min="14853" max="14853" width="12.28515625" style="70" customWidth="1"/>
    <col min="14854" max="14854" width="11.7109375" style="70" customWidth="1"/>
    <col min="14855" max="14855" width="10.42578125" style="70" customWidth="1"/>
    <col min="14856" max="14856" width="10" style="70" customWidth="1"/>
    <col min="14857" max="14857" width="11.7109375" style="70" customWidth="1"/>
    <col min="14858" max="14858" width="10.42578125" style="70" customWidth="1"/>
    <col min="14859" max="14859" width="12.28515625" style="70" customWidth="1"/>
    <col min="14860" max="14860" width="9.140625" style="70"/>
    <col min="14861" max="14861" width="10.85546875" style="70" customWidth="1"/>
    <col min="14862" max="14862" width="9.140625" style="70"/>
    <col min="14863" max="14863" width="8.5703125" style="70" customWidth="1"/>
    <col min="14864" max="14864" width="10" style="70" customWidth="1"/>
    <col min="14865" max="15106" width="9.140625" style="70"/>
    <col min="15107" max="15107" width="36.42578125" style="70" customWidth="1"/>
    <col min="15108" max="15108" width="13" style="70" customWidth="1"/>
    <col min="15109" max="15109" width="12.28515625" style="70" customWidth="1"/>
    <col min="15110" max="15110" width="11.7109375" style="70" customWidth="1"/>
    <col min="15111" max="15111" width="10.42578125" style="70" customWidth="1"/>
    <col min="15112" max="15112" width="10" style="70" customWidth="1"/>
    <col min="15113" max="15113" width="11.7109375" style="70" customWidth="1"/>
    <col min="15114" max="15114" width="10.42578125" style="70" customWidth="1"/>
    <col min="15115" max="15115" width="12.28515625" style="70" customWidth="1"/>
    <col min="15116" max="15116" width="9.140625" style="70"/>
    <col min="15117" max="15117" width="10.85546875" style="70" customWidth="1"/>
    <col min="15118" max="15118" width="9.140625" style="70"/>
    <col min="15119" max="15119" width="8.5703125" style="70" customWidth="1"/>
    <col min="15120" max="15120" width="10" style="70" customWidth="1"/>
    <col min="15121" max="15362" width="9.140625" style="70"/>
    <col min="15363" max="15363" width="36.42578125" style="70" customWidth="1"/>
    <col min="15364" max="15364" width="13" style="70" customWidth="1"/>
    <col min="15365" max="15365" width="12.28515625" style="70" customWidth="1"/>
    <col min="15366" max="15366" width="11.7109375" style="70" customWidth="1"/>
    <col min="15367" max="15367" width="10.42578125" style="70" customWidth="1"/>
    <col min="15368" max="15368" width="10" style="70" customWidth="1"/>
    <col min="15369" max="15369" width="11.7109375" style="70" customWidth="1"/>
    <col min="15370" max="15370" width="10.42578125" style="70" customWidth="1"/>
    <col min="15371" max="15371" width="12.28515625" style="70" customWidth="1"/>
    <col min="15372" max="15372" width="9.140625" style="70"/>
    <col min="15373" max="15373" width="10.85546875" style="70" customWidth="1"/>
    <col min="15374" max="15374" width="9.140625" style="70"/>
    <col min="15375" max="15375" width="8.5703125" style="70" customWidth="1"/>
    <col min="15376" max="15376" width="10" style="70" customWidth="1"/>
    <col min="15377" max="15618" width="9.140625" style="70"/>
    <col min="15619" max="15619" width="36.42578125" style="70" customWidth="1"/>
    <col min="15620" max="15620" width="13" style="70" customWidth="1"/>
    <col min="15621" max="15621" width="12.28515625" style="70" customWidth="1"/>
    <col min="15622" max="15622" width="11.7109375" style="70" customWidth="1"/>
    <col min="15623" max="15623" width="10.42578125" style="70" customWidth="1"/>
    <col min="15624" max="15624" width="10" style="70" customWidth="1"/>
    <col min="15625" max="15625" width="11.7109375" style="70" customWidth="1"/>
    <col min="15626" max="15626" width="10.42578125" style="70" customWidth="1"/>
    <col min="15627" max="15627" width="12.28515625" style="70" customWidth="1"/>
    <col min="15628" max="15628" width="9.140625" style="70"/>
    <col min="15629" max="15629" width="10.85546875" style="70" customWidth="1"/>
    <col min="15630" max="15630" width="9.140625" style="70"/>
    <col min="15631" max="15631" width="8.5703125" style="70" customWidth="1"/>
    <col min="15632" max="15632" width="10" style="70" customWidth="1"/>
    <col min="15633" max="15874" width="9.140625" style="70"/>
    <col min="15875" max="15875" width="36.42578125" style="70" customWidth="1"/>
    <col min="15876" max="15876" width="13" style="70" customWidth="1"/>
    <col min="15877" max="15877" width="12.28515625" style="70" customWidth="1"/>
    <col min="15878" max="15878" width="11.7109375" style="70" customWidth="1"/>
    <col min="15879" max="15879" width="10.42578125" style="70" customWidth="1"/>
    <col min="15880" max="15880" width="10" style="70" customWidth="1"/>
    <col min="15881" max="15881" width="11.7109375" style="70" customWidth="1"/>
    <col min="15882" max="15882" width="10.42578125" style="70" customWidth="1"/>
    <col min="15883" max="15883" width="12.28515625" style="70" customWidth="1"/>
    <col min="15884" max="15884" width="9.140625" style="70"/>
    <col min="15885" max="15885" width="10.85546875" style="70" customWidth="1"/>
    <col min="15886" max="15886" width="9.140625" style="70"/>
    <col min="15887" max="15887" width="8.5703125" style="70" customWidth="1"/>
    <col min="15888" max="15888" width="10" style="70" customWidth="1"/>
    <col min="15889" max="16130" width="9.140625" style="70"/>
    <col min="16131" max="16131" width="36.42578125" style="70" customWidth="1"/>
    <col min="16132" max="16132" width="13" style="70" customWidth="1"/>
    <col min="16133" max="16133" width="12.28515625" style="70" customWidth="1"/>
    <col min="16134" max="16134" width="11.7109375" style="70" customWidth="1"/>
    <col min="16135" max="16135" width="10.42578125" style="70" customWidth="1"/>
    <col min="16136" max="16136" width="10" style="70" customWidth="1"/>
    <col min="16137" max="16137" width="11.7109375" style="70" customWidth="1"/>
    <col min="16138" max="16138" width="10.42578125" style="70" customWidth="1"/>
    <col min="16139" max="16139" width="12.28515625" style="70" customWidth="1"/>
    <col min="16140" max="16140" width="9.140625" style="70"/>
    <col min="16141" max="16141" width="10.85546875" style="70" customWidth="1"/>
    <col min="16142" max="16142" width="9.140625" style="70"/>
    <col min="16143" max="16143" width="8.5703125" style="70" customWidth="1"/>
    <col min="16144" max="16144" width="10" style="70" customWidth="1"/>
    <col min="16145" max="16384" width="9.140625" style="70"/>
  </cols>
  <sheetData>
    <row r="1" spans="1:17" ht="12" customHeight="1" x14ac:dyDescent="0.2">
      <c r="I1" s="71"/>
    </row>
    <row r="3" spans="1:17" s="72" customFormat="1" ht="26.25" customHeight="1" x14ac:dyDescent="0.3">
      <c r="A3" s="319" t="s">
        <v>230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</row>
    <row r="4" spans="1:17" s="72" customFormat="1" ht="15.75" customHeight="1" x14ac:dyDescent="0.25">
      <c r="A4" s="320"/>
      <c r="B4" s="320"/>
      <c r="C4" s="320"/>
      <c r="D4" s="320"/>
      <c r="E4" s="320"/>
      <c r="F4" s="320"/>
      <c r="G4" s="320"/>
      <c r="H4" s="320"/>
      <c r="I4" s="320"/>
      <c r="J4" s="73"/>
    </row>
    <row r="5" spans="1:17" s="72" customFormat="1" ht="15" hidden="1" x14ac:dyDescent="0.2"/>
    <row r="6" spans="1:17" s="72" customFormat="1" ht="15.75" thickBot="1" x14ac:dyDescent="0.25">
      <c r="I6" s="74"/>
      <c r="J6" s="83">
        <v>7.5345000000000004</v>
      </c>
      <c r="Q6" s="74"/>
    </row>
    <row r="7" spans="1:17" s="72" customFormat="1" ht="30" customHeight="1" thickBot="1" x14ac:dyDescent="0.25">
      <c r="A7" s="105"/>
      <c r="B7" s="321" t="s">
        <v>172</v>
      </c>
      <c r="C7" s="322"/>
      <c r="D7" s="322"/>
      <c r="E7" s="322"/>
      <c r="F7" s="322"/>
      <c r="G7" s="322"/>
      <c r="H7" s="322"/>
      <c r="I7" s="323"/>
      <c r="J7" s="321" t="s">
        <v>226</v>
      </c>
      <c r="K7" s="322"/>
      <c r="L7" s="322"/>
      <c r="M7" s="322"/>
      <c r="N7" s="322"/>
      <c r="O7" s="322"/>
      <c r="P7" s="322"/>
      <c r="Q7" s="322"/>
    </row>
    <row r="8" spans="1:17" s="72" customFormat="1" ht="15.75" customHeight="1" thickBot="1" x14ac:dyDescent="0.25">
      <c r="A8" s="103" t="s">
        <v>131</v>
      </c>
      <c r="B8" s="317" t="s">
        <v>12</v>
      </c>
      <c r="C8" s="318" t="s">
        <v>32</v>
      </c>
      <c r="D8" s="318" t="s">
        <v>54</v>
      </c>
      <c r="E8" s="318" t="s">
        <v>55</v>
      </c>
      <c r="F8" s="326" t="s">
        <v>146</v>
      </c>
      <c r="G8" s="318" t="s">
        <v>122</v>
      </c>
      <c r="H8" s="324" t="s">
        <v>123</v>
      </c>
      <c r="I8" s="316" t="s">
        <v>124</v>
      </c>
      <c r="J8" s="317" t="s">
        <v>12</v>
      </c>
      <c r="K8" s="318" t="s">
        <v>32</v>
      </c>
      <c r="L8" s="318" t="s">
        <v>54</v>
      </c>
      <c r="M8" s="318" t="s">
        <v>55</v>
      </c>
      <c r="N8" s="326" t="s">
        <v>146</v>
      </c>
      <c r="O8" s="318" t="s">
        <v>122</v>
      </c>
      <c r="P8" s="324" t="s">
        <v>123</v>
      </c>
      <c r="Q8" s="325" t="s">
        <v>124</v>
      </c>
    </row>
    <row r="9" spans="1:17" s="72" customFormat="1" ht="76.5" customHeight="1" thickBot="1" x14ac:dyDescent="0.25">
      <c r="A9" s="104" t="s">
        <v>132</v>
      </c>
      <c r="B9" s="317"/>
      <c r="C9" s="318"/>
      <c r="D9" s="318"/>
      <c r="E9" s="318"/>
      <c r="F9" s="327"/>
      <c r="G9" s="318"/>
      <c r="H9" s="324"/>
      <c r="I9" s="316"/>
      <c r="J9" s="317"/>
      <c r="K9" s="318"/>
      <c r="L9" s="318"/>
      <c r="M9" s="318"/>
      <c r="N9" s="327"/>
      <c r="O9" s="318"/>
      <c r="P9" s="324"/>
      <c r="Q9" s="325"/>
    </row>
    <row r="10" spans="1:17" s="72" customFormat="1" ht="28.35" customHeight="1" x14ac:dyDescent="0.2">
      <c r="A10" s="180" t="s">
        <v>161</v>
      </c>
      <c r="B10" s="155">
        <v>168847</v>
      </c>
      <c r="C10" s="156"/>
      <c r="D10" s="156"/>
      <c r="E10" s="157"/>
      <c r="F10" s="157"/>
      <c r="G10" s="157"/>
      <c r="H10" s="158"/>
      <c r="I10" s="159"/>
      <c r="J10" s="155">
        <f>B10</f>
        <v>168847</v>
      </c>
      <c r="K10" s="156"/>
      <c r="L10" s="156"/>
      <c r="M10" s="157"/>
      <c r="N10" s="157"/>
      <c r="O10" s="157"/>
      <c r="P10" s="173"/>
      <c r="Q10" s="174"/>
    </row>
    <row r="11" spans="1:17" s="72" customFormat="1" ht="28.35" customHeight="1" x14ac:dyDescent="0.2">
      <c r="A11" s="180" t="s">
        <v>162</v>
      </c>
      <c r="B11" s="163">
        <v>8500</v>
      </c>
      <c r="C11" s="160"/>
      <c r="D11" s="160"/>
      <c r="E11" s="160"/>
      <c r="F11" s="160"/>
      <c r="G11" s="160"/>
      <c r="H11" s="161"/>
      <c r="I11" s="162"/>
      <c r="J11" s="163">
        <f>B11</f>
        <v>8500</v>
      </c>
      <c r="K11" s="160"/>
      <c r="L11" s="160"/>
      <c r="M11" s="160"/>
      <c r="N11" s="160"/>
      <c r="O11" s="160"/>
      <c r="P11" s="176"/>
      <c r="Q11" s="177"/>
    </row>
    <row r="12" spans="1:17" s="72" customFormat="1" ht="28.35" customHeight="1" x14ac:dyDescent="0.2">
      <c r="A12" s="238" t="s">
        <v>228</v>
      </c>
      <c r="B12" s="163"/>
      <c r="C12" s="160"/>
      <c r="D12" s="160"/>
      <c r="E12" s="160">
        <v>10530.45</v>
      </c>
      <c r="F12" s="160"/>
      <c r="G12" s="160"/>
      <c r="H12" s="161"/>
      <c r="I12" s="162"/>
      <c r="J12" s="175"/>
      <c r="K12" s="160"/>
      <c r="L12" s="160"/>
      <c r="M12" s="160">
        <f>E12</f>
        <v>10530.45</v>
      </c>
      <c r="N12" s="160"/>
      <c r="O12" s="160"/>
      <c r="P12" s="176"/>
      <c r="Q12" s="177"/>
    </row>
    <row r="13" spans="1:17" s="72" customFormat="1" ht="28.35" customHeight="1" x14ac:dyDescent="0.2">
      <c r="A13" s="180" t="s">
        <v>177</v>
      </c>
      <c r="B13" s="164"/>
      <c r="C13" s="160"/>
      <c r="D13" s="160"/>
      <c r="E13" s="165">
        <v>2100</v>
      </c>
      <c r="F13" s="165"/>
      <c r="G13" s="165"/>
      <c r="H13" s="161"/>
      <c r="I13" s="162"/>
      <c r="J13" s="164"/>
      <c r="K13" s="160"/>
      <c r="L13" s="160"/>
      <c r="M13" s="160">
        <f t="shared" ref="M13:M16" si="0">E13</f>
        <v>2100</v>
      </c>
      <c r="N13" s="165"/>
      <c r="O13" s="165"/>
      <c r="P13" s="176"/>
      <c r="Q13" s="177"/>
    </row>
    <row r="14" spans="1:17" s="72" customFormat="1" ht="28.35" customHeight="1" x14ac:dyDescent="0.2">
      <c r="A14" s="180" t="s">
        <v>125</v>
      </c>
      <c r="B14" s="164"/>
      <c r="C14" s="160"/>
      <c r="D14" s="160"/>
      <c r="E14" s="165">
        <v>6200</v>
      </c>
      <c r="F14" s="165"/>
      <c r="G14" s="165"/>
      <c r="H14" s="161"/>
      <c r="I14" s="162"/>
      <c r="J14" s="164"/>
      <c r="K14" s="160"/>
      <c r="L14" s="160"/>
      <c r="M14" s="160">
        <f t="shared" si="0"/>
        <v>6200</v>
      </c>
      <c r="N14" s="165"/>
      <c r="O14" s="165"/>
      <c r="P14" s="176"/>
      <c r="Q14" s="177"/>
    </row>
    <row r="15" spans="1:17" s="72" customFormat="1" ht="28.35" customHeight="1" x14ac:dyDescent="0.2">
      <c r="A15" s="180" t="s">
        <v>138</v>
      </c>
      <c r="B15" s="164"/>
      <c r="C15" s="160"/>
      <c r="D15" s="160"/>
      <c r="E15" s="165">
        <v>7000</v>
      </c>
      <c r="F15" s="165"/>
      <c r="G15" s="165"/>
      <c r="H15" s="161"/>
      <c r="I15" s="162"/>
      <c r="J15" s="164"/>
      <c r="K15" s="160"/>
      <c r="L15" s="160"/>
      <c r="M15" s="160">
        <f t="shared" si="0"/>
        <v>7000</v>
      </c>
      <c r="N15" s="165"/>
      <c r="O15" s="165"/>
      <c r="P15" s="176"/>
      <c r="Q15" s="177"/>
    </row>
    <row r="16" spans="1:17" s="72" customFormat="1" ht="28.35" customHeight="1" x14ac:dyDescent="0.2">
      <c r="A16" s="180" t="s">
        <v>163</v>
      </c>
      <c r="B16" s="164"/>
      <c r="C16" s="160"/>
      <c r="D16" s="160"/>
      <c r="E16" s="165">
        <v>1200</v>
      </c>
      <c r="F16" s="165"/>
      <c r="G16" s="165"/>
      <c r="H16" s="161"/>
      <c r="I16" s="162"/>
      <c r="J16" s="164"/>
      <c r="K16" s="160"/>
      <c r="L16" s="160"/>
      <c r="M16" s="160">
        <f t="shared" si="0"/>
        <v>1200</v>
      </c>
      <c r="N16" s="165"/>
      <c r="O16" s="165"/>
      <c r="P16" s="176"/>
      <c r="Q16" s="177"/>
    </row>
    <row r="17" spans="1:17" s="72" customFormat="1" ht="28.35" customHeight="1" x14ac:dyDescent="0.2">
      <c r="A17" s="180" t="s">
        <v>145</v>
      </c>
      <c r="B17" s="164"/>
      <c r="C17" s="160"/>
      <c r="D17" s="160"/>
      <c r="E17" s="165"/>
      <c r="F17" s="165"/>
      <c r="G17" s="165"/>
      <c r="H17" s="161"/>
      <c r="I17" s="162"/>
      <c r="J17" s="164"/>
      <c r="K17" s="160"/>
      <c r="L17" s="160"/>
      <c r="M17" s="165"/>
      <c r="N17" s="165"/>
      <c r="O17" s="165"/>
      <c r="P17" s="176"/>
      <c r="Q17" s="177"/>
    </row>
    <row r="18" spans="1:17" s="72" customFormat="1" ht="28.35" customHeight="1" x14ac:dyDescent="0.2">
      <c r="A18" s="181">
        <v>64132</v>
      </c>
      <c r="B18" s="164"/>
      <c r="C18" s="165"/>
      <c r="D18" s="165"/>
      <c r="E18" s="160"/>
      <c r="F18" s="160"/>
      <c r="G18" s="160"/>
      <c r="H18" s="161"/>
      <c r="I18" s="162"/>
      <c r="J18" s="164"/>
      <c r="K18" s="165"/>
      <c r="L18" s="165"/>
      <c r="M18" s="160"/>
      <c r="N18" s="160"/>
      <c r="O18" s="160"/>
      <c r="P18" s="176"/>
      <c r="Q18" s="177"/>
    </row>
    <row r="19" spans="1:17" s="72" customFormat="1" ht="28.35" customHeight="1" x14ac:dyDescent="0.2">
      <c r="A19" s="181">
        <v>65264</v>
      </c>
      <c r="B19" s="164"/>
      <c r="C19" s="165"/>
      <c r="D19" s="165">
        <v>5500</v>
      </c>
      <c r="E19" s="160"/>
      <c r="F19" s="160"/>
      <c r="G19" s="160"/>
      <c r="H19" s="161"/>
      <c r="I19" s="162"/>
      <c r="J19" s="164"/>
      <c r="K19" s="165"/>
      <c r="L19" s="165">
        <v>5500</v>
      </c>
      <c r="M19" s="160"/>
      <c r="N19" s="160"/>
      <c r="O19" s="160"/>
      <c r="P19" s="176"/>
      <c r="Q19" s="177"/>
    </row>
    <row r="20" spans="1:17" s="72" customFormat="1" ht="28.35" customHeight="1" x14ac:dyDescent="0.2">
      <c r="A20" s="239" t="s">
        <v>229</v>
      </c>
      <c r="B20" s="164"/>
      <c r="C20" s="165"/>
      <c r="D20" s="165"/>
      <c r="E20" s="160"/>
      <c r="F20" s="160"/>
      <c r="G20" s="160"/>
      <c r="H20" s="161"/>
      <c r="I20" s="162"/>
      <c r="J20" s="164"/>
      <c r="K20" s="165"/>
      <c r="L20" s="165"/>
      <c r="M20" s="160"/>
      <c r="N20" s="160"/>
      <c r="O20" s="160"/>
      <c r="P20" s="176"/>
      <c r="Q20" s="177"/>
    </row>
    <row r="21" spans="1:17" s="72" customFormat="1" ht="28.35" customHeight="1" x14ac:dyDescent="0.2">
      <c r="A21" s="239">
        <v>66151</v>
      </c>
      <c r="B21" s="164"/>
      <c r="C21" s="165">
        <v>3259.37</v>
      </c>
      <c r="D21" s="165"/>
      <c r="E21" s="160"/>
      <c r="F21" s="160"/>
      <c r="G21" s="160"/>
      <c r="H21" s="161"/>
      <c r="I21" s="162"/>
      <c r="J21" s="164"/>
      <c r="K21" s="165"/>
      <c r="L21" s="165"/>
      <c r="M21" s="160"/>
      <c r="N21" s="160"/>
      <c r="O21" s="160"/>
      <c r="P21" s="176"/>
      <c r="Q21" s="177"/>
    </row>
    <row r="22" spans="1:17" s="72" customFormat="1" ht="28.35" customHeight="1" x14ac:dyDescent="0.2">
      <c r="A22" s="239">
        <v>66313</v>
      </c>
      <c r="B22" s="164"/>
      <c r="C22" s="165"/>
      <c r="D22" s="165"/>
      <c r="E22" s="160"/>
      <c r="F22" s="160"/>
      <c r="G22" s="160">
        <v>1000</v>
      </c>
      <c r="H22" s="161"/>
      <c r="I22" s="162"/>
      <c r="J22" s="164"/>
      <c r="K22" s="165"/>
      <c r="L22" s="165"/>
      <c r="M22" s="160"/>
      <c r="N22" s="160"/>
      <c r="O22" s="160">
        <f>G22</f>
        <v>1000</v>
      </c>
      <c r="P22" s="176"/>
      <c r="Q22" s="177"/>
    </row>
    <row r="23" spans="1:17" s="72" customFormat="1" ht="28.35" customHeight="1" x14ac:dyDescent="0.2">
      <c r="A23" s="181">
        <v>68311</v>
      </c>
      <c r="B23" s="164"/>
      <c r="C23" s="165"/>
      <c r="D23" s="165">
        <v>297</v>
      </c>
      <c r="E23" s="165"/>
      <c r="F23" s="165"/>
      <c r="G23" s="160"/>
      <c r="H23" s="161"/>
      <c r="I23" s="162"/>
      <c r="J23" s="164"/>
      <c r="K23" s="165"/>
      <c r="L23" s="165">
        <v>300</v>
      </c>
      <c r="M23" s="165"/>
      <c r="N23" s="165"/>
      <c r="O23" s="160"/>
      <c r="P23" s="176"/>
      <c r="Q23" s="177"/>
    </row>
    <row r="24" spans="1:17" s="72" customFormat="1" ht="28.35" customHeight="1" thickBot="1" x14ac:dyDescent="0.25">
      <c r="A24" s="182" t="s">
        <v>126</v>
      </c>
      <c r="B24" s="166"/>
      <c r="C24" s="167"/>
      <c r="D24" s="167">
        <v>2320.23</v>
      </c>
      <c r="E24" s="167"/>
      <c r="F24" s="167"/>
      <c r="G24" s="168"/>
      <c r="H24" s="169"/>
      <c r="I24" s="170"/>
      <c r="J24" s="166"/>
      <c r="K24" s="167"/>
      <c r="L24" s="167"/>
      <c r="M24" s="167"/>
      <c r="N24" s="167"/>
      <c r="O24" s="168"/>
      <c r="P24" s="178"/>
      <c r="Q24" s="179"/>
    </row>
    <row r="25" spans="1:17" s="72" customFormat="1" ht="30" customHeight="1" thickBot="1" x14ac:dyDescent="0.3">
      <c r="A25" s="75" t="s">
        <v>127</v>
      </c>
      <c r="B25" s="171">
        <f t="shared" ref="B25:I25" si="1">SUM(B10:B24)</f>
        <v>177347</v>
      </c>
      <c r="C25" s="172">
        <f t="shared" si="1"/>
        <v>3259.37</v>
      </c>
      <c r="D25" s="172">
        <f t="shared" si="1"/>
        <v>8117.23</v>
      </c>
      <c r="E25" s="172">
        <f t="shared" si="1"/>
        <v>27030.45</v>
      </c>
      <c r="F25" s="172">
        <f t="shared" si="1"/>
        <v>0</v>
      </c>
      <c r="G25" s="172">
        <f t="shared" si="1"/>
        <v>1000</v>
      </c>
      <c r="H25" s="172">
        <f t="shared" si="1"/>
        <v>0</v>
      </c>
      <c r="I25" s="240">
        <f t="shared" si="1"/>
        <v>0</v>
      </c>
      <c r="J25" s="171">
        <f>SUM(J10:J23)</f>
        <v>177347</v>
      </c>
      <c r="K25" s="172">
        <f>SUM(K10:K23)</f>
        <v>0</v>
      </c>
      <c r="L25" s="172">
        <f>SUM(L10:L24)</f>
        <v>5800</v>
      </c>
      <c r="M25" s="172">
        <f>SUM(M10:M24)</f>
        <v>27030.45</v>
      </c>
      <c r="N25" s="172">
        <f>SUM(N10:N24)</f>
        <v>0</v>
      </c>
      <c r="O25" s="172">
        <f t="shared" ref="O25:P25" si="2">SUM(O10:O24)</f>
        <v>1000</v>
      </c>
      <c r="P25" s="172">
        <f t="shared" si="2"/>
        <v>0</v>
      </c>
      <c r="Q25" s="240">
        <f>SUM(Q10:Q23)</f>
        <v>0</v>
      </c>
    </row>
    <row r="26" spans="1:17" s="72" customFormat="1" ht="30" customHeight="1" thickBot="1" x14ac:dyDescent="0.3">
      <c r="A26" s="75" t="s">
        <v>231</v>
      </c>
      <c r="B26" s="312">
        <f>SUM(B25:I25)</f>
        <v>216754.05000000002</v>
      </c>
      <c r="C26" s="312"/>
      <c r="D26" s="312"/>
      <c r="E26" s="312"/>
      <c r="F26" s="312"/>
      <c r="G26" s="312"/>
      <c r="H26" s="312"/>
      <c r="I26" s="313"/>
      <c r="J26" s="314">
        <f>SUM(J25:P25)</f>
        <v>211177.45</v>
      </c>
      <c r="K26" s="312"/>
      <c r="L26" s="312"/>
      <c r="M26" s="312"/>
      <c r="N26" s="312"/>
      <c r="O26" s="312"/>
      <c r="P26" s="312"/>
      <c r="Q26" s="312"/>
    </row>
    <row r="27" spans="1:17" s="72" customFormat="1" ht="15" x14ac:dyDescent="0.2">
      <c r="J27" s="243"/>
      <c r="K27" s="243"/>
      <c r="L27" s="243"/>
      <c r="M27" s="243"/>
      <c r="N27" s="243"/>
      <c r="O27" s="243"/>
      <c r="P27" s="243"/>
      <c r="Q27" s="243"/>
    </row>
    <row r="28" spans="1:17" s="72" customFormat="1" ht="15.75" x14ac:dyDescent="0.25">
      <c r="A28" s="76"/>
      <c r="B28" s="117" t="s">
        <v>234</v>
      </c>
      <c r="E28" s="241">
        <f>B26-D24</f>
        <v>214433.82</v>
      </c>
      <c r="F28" s="77"/>
      <c r="H28" s="77"/>
      <c r="I28" s="77"/>
      <c r="J28" s="77"/>
      <c r="K28" s="70"/>
      <c r="L28" s="70"/>
      <c r="M28" s="78"/>
      <c r="N28" s="70"/>
      <c r="O28" s="70"/>
      <c r="P28" s="70"/>
      <c r="Q28" s="70"/>
    </row>
    <row r="29" spans="1:17" s="72" customFormat="1" ht="15" x14ac:dyDescent="0.2">
      <c r="B29" s="117"/>
      <c r="C29" s="117"/>
      <c r="D29" s="117"/>
      <c r="E29" s="117"/>
      <c r="F29" s="117"/>
      <c r="G29" s="117"/>
      <c r="H29" s="117"/>
      <c r="I29" s="117"/>
      <c r="J29" s="78"/>
      <c r="K29" s="70"/>
      <c r="L29" s="78"/>
      <c r="M29" s="78"/>
      <c r="N29" s="70"/>
      <c r="O29" s="70"/>
      <c r="P29" s="70"/>
      <c r="Q29" s="201"/>
    </row>
    <row r="30" spans="1:17" s="72" customFormat="1" ht="12" customHeight="1" x14ac:dyDescent="0.2">
      <c r="A30" s="315"/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</row>
    <row r="31" spans="1:17" s="72" customFormat="1" ht="15" x14ac:dyDescent="0.2">
      <c r="A31" s="101" t="str">
        <f>SAŽETAK!A38</f>
        <v>Zabok, 06.10.2025.</v>
      </c>
      <c r="B31" s="78"/>
      <c r="C31" s="98"/>
      <c r="D31" s="99"/>
      <c r="E31" s="70"/>
      <c r="F31" s="70"/>
      <c r="G31" s="70"/>
      <c r="H31" s="78"/>
      <c r="I31" s="70"/>
      <c r="J31" s="70"/>
      <c r="K31" s="70"/>
      <c r="L31" s="70"/>
      <c r="M31" s="70"/>
      <c r="N31" s="70"/>
      <c r="O31" s="70"/>
      <c r="P31" s="70"/>
      <c r="Q31" s="70"/>
    </row>
    <row r="32" spans="1:17" s="72" customFormat="1" ht="15" x14ac:dyDescent="0.2">
      <c r="A32" s="97"/>
      <c r="B32" s="78"/>
      <c r="C32" s="100"/>
      <c r="D32" s="99"/>
      <c r="E32" s="70"/>
      <c r="F32" s="70"/>
      <c r="G32" s="70"/>
      <c r="H32" s="78"/>
      <c r="I32" s="70"/>
      <c r="J32" s="70"/>
    </row>
    <row r="33" spans="2:2" s="72" customFormat="1" ht="15" x14ac:dyDescent="0.2"/>
    <row r="34" spans="2:2" s="72" customFormat="1" ht="15" x14ac:dyDescent="0.2"/>
    <row r="35" spans="2:2" s="72" customFormat="1" ht="15" x14ac:dyDescent="0.2"/>
    <row r="36" spans="2:2" s="72" customFormat="1" ht="15" x14ac:dyDescent="0.2"/>
    <row r="37" spans="2:2" s="72" customFormat="1" ht="15" x14ac:dyDescent="0.2"/>
    <row r="38" spans="2:2" s="72" customFormat="1" ht="15" x14ac:dyDescent="0.2"/>
    <row r="39" spans="2:2" s="72" customFormat="1" ht="15" x14ac:dyDescent="0.2">
      <c r="B39" s="77"/>
    </row>
    <row r="40" spans="2:2" s="72" customFormat="1" ht="15" x14ac:dyDescent="0.2"/>
    <row r="41" spans="2:2" s="72" customFormat="1" ht="15" x14ac:dyDescent="0.2"/>
    <row r="42" spans="2:2" s="72" customFormat="1" ht="15" x14ac:dyDescent="0.2"/>
    <row r="43" spans="2:2" s="72" customFormat="1" ht="15" x14ac:dyDescent="0.2"/>
    <row r="44" spans="2:2" s="72" customFormat="1" ht="15" x14ac:dyDescent="0.2"/>
    <row r="45" spans="2:2" s="72" customFormat="1" ht="15" x14ac:dyDescent="0.2"/>
    <row r="46" spans="2:2" s="72" customFormat="1" ht="15" x14ac:dyDescent="0.2"/>
    <row r="47" spans="2:2" s="72" customFormat="1" ht="15" x14ac:dyDescent="0.2"/>
    <row r="48" spans="2:2" s="72" customFormat="1" ht="15" x14ac:dyDescent="0.2"/>
    <row r="49" s="72" customFormat="1" ht="15" x14ac:dyDescent="0.2"/>
    <row r="50" s="72" customFormat="1" ht="15" x14ac:dyDescent="0.2"/>
    <row r="51" s="72" customFormat="1" ht="15" x14ac:dyDescent="0.2"/>
    <row r="52" s="72" customFormat="1" ht="15" x14ac:dyDescent="0.2"/>
    <row r="53" s="72" customFormat="1" ht="15" x14ac:dyDescent="0.2"/>
    <row r="54" s="72" customFormat="1" ht="15" x14ac:dyDescent="0.2"/>
    <row r="55" s="72" customFormat="1" ht="15" x14ac:dyDescent="0.2"/>
    <row r="56" s="72" customFormat="1" ht="15" x14ac:dyDescent="0.2"/>
    <row r="57" s="72" customFormat="1" ht="15" x14ac:dyDescent="0.2"/>
    <row r="58" s="72" customFormat="1" ht="15" x14ac:dyDescent="0.2"/>
    <row r="59" s="72" customFormat="1" ht="15" x14ac:dyDescent="0.2"/>
    <row r="60" s="72" customFormat="1" ht="15" x14ac:dyDescent="0.2"/>
    <row r="61" s="72" customFormat="1" ht="15" x14ac:dyDescent="0.2"/>
    <row r="62" s="72" customFormat="1" ht="15" x14ac:dyDescent="0.2"/>
    <row r="63" s="72" customFormat="1" ht="15" x14ac:dyDescent="0.2"/>
    <row r="64" s="72" customFormat="1" ht="15" x14ac:dyDescent="0.2"/>
    <row r="65" s="72" customFormat="1" ht="15" x14ac:dyDescent="0.2"/>
    <row r="66" s="72" customFormat="1" ht="15" x14ac:dyDescent="0.2"/>
    <row r="67" s="72" customFormat="1" ht="15" x14ac:dyDescent="0.2"/>
    <row r="68" s="72" customFormat="1" ht="15" x14ac:dyDescent="0.2"/>
    <row r="69" s="72" customFormat="1" ht="15" x14ac:dyDescent="0.2"/>
    <row r="70" s="72" customFormat="1" ht="15" x14ac:dyDescent="0.2"/>
    <row r="71" s="72" customFormat="1" ht="15" x14ac:dyDescent="0.2"/>
    <row r="72" s="72" customFormat="1" ht="15" x14ac:dyDescent="0.2"/>
    <row r="73" s="72" customFormat="1" ht="15" x14ac:dyDescent="0.2"/>
    <row r="74" s="72" customFormat="1" ht="15" x14ac:dyDescent="0.2"/>
    <row r="75" s="72" customFormat="1" ht="15" x14ac:dyDescent="0.2"/>
  </sheetData>
  <sheetProtection selectLockedCells="1" selectUnlockedCells="1"/>
  <mergeCells count="23">
    <mergeCell ref="A3:Q3"/>
    <mergeCell ref="A4:I4"/>
    <mergeCell ref="B7:I7"/>
    <mergeCell ref="J7:Q7"/>
    <mergeCell ref="B8:B9"/>
    <mergeCell ref="C8:C9"/>
    <mergeCell ref="D8:D9"/>
    <mergeCell ref="E8:E9"/>
    <mergeCell ref="G8:G9"/>
    <mergeCell ref="H8:H9"/>
    <mergeCell ref="P8:P9"/>
    <mergeCell ref="Q8:Q9"/>
    <mergeCell ref="N8:N9"/>
    <mergeCell ref="F8:F9"/>
    <mergeCell ref="B26:I26"/>
    <mergeCell ref="J26:Q26"/>
    <mergeCell ref="A30:Q30"/>
    <mergeCell ref="I8:I9"/>
    <mergeCell ref="J8:J9"/>
    <mergeCell ref="K8:K9"/>
    <mergeCell ref="L8:L9"/>
    <mergeCell ref="M8:M9"/>
    <mergeCell ref="O8:O9"/>
  </mergeCells>
  <pageMargins left="0.78740157480314965" right="0.78740157480314965" top="0.94488188976377963" bottom="0.47244094488188981" header="0.6692913385826772" footer="0.51181102362204722"/>
  <pageSetup paperSize="9" scale="70" firstPageNumber="0" orientation="landscape" horizontalDpi="300" verticalDpi="300" r:id="rId1"/>
  <headerFooter alignWithMargins="0">
    <oddHeader>&amp;L&amp;12GRADSKA KNJIŽNICA KSAVER ŠANDOR GJALSKI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AG216"/>
  <sheetViews>
    <sheetView tabSelected="1" showWhiteSpace="0" view="pageLayout" zoomScale="90" zoomScaleNormal="80" zoomScalePageLayoutView="90" workbookViewId="0">
      <selection activeCell="U19" sqref="U19"/>
    </sheetView>
  </sheetViews>
  <sheetFormatPr defaultRowHeight="14.25" x14ac:dyDescent="0.2"/>
  <cols>
    <col min="1" max="1" width="4" style="47" customWidth="1"/>
    <col min="2" max="2" width="5.5703125" style="47" customWidth="1"/>
    <col min="3" max="3" width="6.85546875" style="68" customWidth="1"/>
    <col min="4" max="4" width="8.5703125" style="68" customWidth="1"/>
    <col min="5" max="5" width="41.85546875" style="69" customWidth="1"/>
    <col min="6" max="6" width="11" style="47" bestFit="1" customWidth="1"/>
    <col min="7" max="7" width="11.5703125" style="47" bestFit="1" customWidth="1"/>
    <col min="8" max="8" width="8.7109375" style="47" bestFit="1" customWidth="1"/>
    <col min="9" max="10" width="9.7109375" style="47" bestFit="1" customWidth="1"/>
    <col min="11" max="11" width="10" style="47" bestFit="1" customWidth="1"/>
    <col min="12" max="12" width="8.42578125" style="47" bestFit="1" customWidth="1"/>
    <col min="13" max="13" width="11" style="47" bestFit="1" customWidth="1"/>
    <col min="14" max="14" width="11.5703125" style="47" bestFit="1" customWidth="1"/>
    <col min="15" max="15" width="8.7109375" style="47" bestFit="1" customWidth="1"/>
    <col min="16" max="17" width="9.7109375" style="47" bestFit="1" customWidth="1"/>
    <col min="18" max="18" width="10" style="47" bestFit="1" customWidth="1"/>
    <col min="19" max="19" width="8.42578125" style="47" bestFit="1" customWidth="1"/>
    <col min="20" max="20" width="14.28515625" style="47" customWidth="1"/>
    <col min="21" max="215" width="9.140625" style="47"/>
    <col min="216" max="216" width="7.28515625" style="47" bestFit="1" customWidth="1"/>
    <col min="217" max="217" width="6.7109375" style="47" customWidth="1"/>
    <col min="218" max="218" width="7.28515625" style="47" bestFit="1" customWidth="1"/>
    <col min="219" max="219" width="9.42578125" style="47" bestFit="1" customWidth="1"/>
    <col min="220" max="220" width="47.140625" style="47" customWidth="1"/>
    <col min="221" max="221" width="10.42578125" style="47" bestFit="1" customWidth="1"/>
    <col min="222" max="222" width="11.7109375" style="47" customWidth="1"/>
    <col min="223" max="223" width="7.7109375" style="47" bestFit="1" customWidth="1"/>
    <col min="224" max="224" width="10.28515625" style="47" customWidth="1"/>
    <col min="225" max="225" width="10" style="47" customWidth="1"/>
    <col min="226" max="227" width="8.140625" style="47" customWidth="1"/>
    <col min="228" max="229" width="0" style="47" hidden="1" customWidth="1"/>
    <col min="230" max="230" width="10.42578125" style="47" customWidth="1"/>
    <col min="231" max="231" width="10.42578125" style="47" bestFit="1" customWidth="1"/>
    <col min="232" max="232" width="7.7109375" style="47" bestFit="1" customWidth="1"/>
    <col min="233" max="233" width="11.5703125" style="47" customWidth="1"/>
    <col min="234" max="234" width="9.140625" style="47"/>
    <col min="235" max="235" width="8.5703125" style="47" customWidth="1"/>
    <col min="236" max="236" width="8" style="47" customWidth="1"/>
    <col min="237" max="471" width="9.140625" style="47"/>
    <col min="472" max="472" width="7.28515625" style="47" bestFit="1" customWidth="1"/>
    <col min="473" max="473" width="6.7109375" style="47" customWidth="1"/>
    <col min="474" max="474" width="7.28515625" style="47" bestFit="1" customWidth="1"/>
    <col min="475" max="475" width="9.42578125" style="47" bestFit="1" customWidth="1"/>
    <col min="476" max="476" width="47.140625" style="47" customWidth="1"/>
    <col min="477" max="477" width="10.42578125" style="47" bestFit="1" customWidth="1"/>
    <col min="478" max="478" width="11.7109375" style="47" customWidth="1"/>
    <col min="479" max="479" width="7.7109375" style="47" bestFit="1" customWidth="1"/>
    <col min="480" max="480" width="10.28515625" style="47" customWidth="1"/>
    <col min="481" max="481" width="10" style="47" customWidth="1"/>
    <col min="482" max="483" width="8.140625" style="47" customWidth="1"/>
    <col min="484" max="485" width="0" style="47" hidden="1" customWidth="1"/>
    <col min="486" max="486" width="10.42578125" style="47" customWidth="1"/>
    <col min="487" max="487" width="10.42578125" style="47" bestFit="1" customWidth="1"/>
    <col min="488" max="488" width="7.7109375" style="47" bestFit="1" customWidth="1"/>
    <col min="489" max="489" width="11.5703125" style="47" customWidth="1"/>
    <col min="490" max="490" width="9.140625" style="47"/>
    <col min="491" max="491" width="8.5703125" style="47" customWidth="1"/>
    <col min="492" max="492" width="8" style="47" customWidth="1"/>
    <col min="493" max="727" width="9.140625" style="47"/>
    <col min="728" max="728" width="7.28515625" style="47" bestFit="1" customWidth="1"/>
    <col min="729" max="729" width="6.7109375" style="47" customWidth="1"/>
    <col min="730" max="730" width="7.28515625" style="47" bestFit="1" customWidth="1"/>
    <col min="731" max="731" width="9.42578125" style="47" bestFit="1" customWidth="1"/>
    <col min="732" max="732" width="47.140625" style="47" customWidth="1"/>
    <col min="733" max="733" width="10.42578125" style="47" bestFit="1" customWidth="1"/>
    <col min="734" max="734" width="11.7109375" style="47" customWidth="1"/>
    <col min="735" max="735" width="7.7109375" style="47" bestFit="1" customWidth="1"/>
    <col min="736" max="736" width="10.28515625" style="47" customWidth="1"/>
    <col min="737" max="737" width="10" style="47" customWidth="1"/>
    <col min="738" max="739" width="8.140625" style="47" customWidth="1"/>
    <col min="740" max="741" width="0" style="47" hidden="1" customWidth="1"/>
    <col min="742" max="742" width="10.42578125" style="47" customWidth="1"/>
    <col min="743" max="743" width="10.42578125" style="47" bestFit="1" customWidth="1"/>
    <col min="744" max="744" width="7.7109375" style="47" bestFit="1" customWidth="1"/>
    <col min="745" max="745" width="11.5703125" style="47" customWidth="1"/>
    <col min="746" max="746" width="9.140625" style="47"/>
    <col min="747" max="747" width="8.5703125" style="47" customWidth="1"/>
    <col min="748" max="748" width="8" style="47" customWidth="1"/>
    <col min="749" max="983" width="9.140625" style="47"/>
    <col min="984" max="984" width="7.28515625" style="47" bestFit="1" customWidth="1"/>
    <col min="985" max="985" width="6.7109375" style="47" customWidth="1"/>
    <col min="986" max="986" width="7.28515625" style="47" bestFit="1" customWidth="1"/>
    <col min="987" max="987" width="9.42578125" style="47" bestFit="1" customWidth="1"/>
    <col min="988" max="988" width="47.140625" style="47" customWidth="1"/>
    <col min="989" max="989" width="10.42578125" style="47" bestFit="1" customWidth="1"/>
    <col min="990" max="990" width="11.7109375" style="47" customWidth="1"/>
    <col min="991" max="991" width="7.7109375" style="47" bestFit="1" customWidth="1"/>
    <col min="992" max="992" width="10.28515625" style="47" customWidth="1"/>
    <col min="993" max="993" width="10" style="47" customWidth="1"/>
    <col min="994" max="995" width="8.140625" style="47" customWidth="1"/>
    <col min="996" max="997" width="0" style="47" hidden="1" customWidth="1"/>
    <col min="998" max="998" width="10.42578125" style="47" customWidth="1"/>
    <col min="999" max="999" width="10.42578125" style="47" bestFit="1" customWidth="1"/>
    <col min="1000" max="1000" width="7.7109375" style="47" bestFit="1" customWidth="1"/>
    <col min="1001" max="1001" width="11.5703125" style="47" customWidth="1"/>
    <col min="1002" max="1002" width="9.140625" style="47"/>
    <col min="1003" max="1003" width="8.5703125" style="47" customWidth="1"/>
    <col min="1004" max="1004" width="8" style="47" customWidth="1"/>
    <col min="1005" max="1239" width="9.140625" style="47"/>
    <col min="1240" max="1240" width="7.28515625" style="47" bestFit="1" customWidth="1"/>
    <col min="1241" max="1241" width="6.7109375" style="47" customWidth="1"/>
    <col min="1242" max="1242" width="7.28515625" style="47" bestFit="1" customWidth="1"/>
    <col min="1243" max="1243" width="9.42578125" style="47" bestFit="1" customWidth="1"/>
    <col min="1244" max="1244" width="47.140625" style="47" customWidth="1"/>
    <col min="1245" max="1245" width="10.42578125" style="47" bestFit="1" customWidth="1"/>
    <col min="1246" max="1246" width="11.7109375" style="47" customWidth="1"/>
    <col min="1247" max="1247" width="7.7109375" style="47" bestFit="1" customWidth="1"/>
    <col min="1248" max="1248" width="10.28515625" style="47" customWidth="1"/>
    <col min="1249" max="1249" width="10" style="47" customWidth="1"/>
    <col min="1250" max="1251" width="8.140625" style="47" customWidth="1"/>
    <col min="1252" max="1253" width="0" style="47" hidden="1" customWidth="1"/>
    <col min="1254" max="1254" width="10.42578125" style="47" customWidth="1"/>
    <col min="1255" max="1255" width="10.42578125" style="47" bestFit="1" customWidth="1"/>
    <col min="1256" max="1256" width="7.7109375" style="47" bestFit="1" customWidth="1"/>
    <col min="1257" max="1257" width="11.5703125" style="47" customWidth="1"/>
    <col min="1258" max="1258" width="9.140625" style="47"/>
    <col min="1259" max="1259" width="8.5703125" style="47" customWidth="1"/>
    <col min="1260" max="1260" width="8" style="47" customWidth="1"/>
    <col min="1261" max="1495" width="9.140625" style="47"/>
    <col min="1496" max="1496" width="7.28515625" style="47" bestFit="1" customWidth="1"/>
    <col min="1497" max="1497" width="6.7109375" style="47" customWidth="1"/>
    <col min="1498" max="1498" width="7.28515625" style="47" bestFit="1" customWidth="1"/>
    <col min="1499" max="1499" width="9.42578125" style="47" bestFit="1" customWidth="1"/>
    <col min="1500" max="1500" width="47.140625" style="47" customWidth="1"/>
    <col min="1501" max="1501" width="10.42578125" style="47" bestFit="1" customWidth="1"/>
    <col min="1502" max="1502" width="11.7109375" style="47" customWidth="1"/>
    <col min="1503" max="1503" width="7.7109375" style="47" bestFit="1" customWidth="1"/>
    <col min="1504" max="1504" width="10.28515625" style="47" customWidth="1"/>
    <col min="1505" max="1505" width="10" style="47" customWidth="1"/>
    <col min="1506" max="1507" width="8.140625" style="47" customWidth="1"/>
    <col min="1508" max="1509" width="0" style="47" hidden="1" customWidth="1"/>
    <col min="1510" max="1510" width="10.42578125" style="47" customWidth="1"/>
    <col min="1511" max="1511" width="10.42578125" style="47" bestFit="1" customWidth="1"/>
    <col min="1512" max="1512" width="7.7109375" style="47" bestFit="1" customWidth="1"/>
    <col min="1513" max="1513" width="11.5703125" style="47" customWidth="1"/>
    <col min="1514" max="1514" width="9.140625" style="47"/>
    <col min="1515" max="1515" width="8.5703125" style="47" customWidth="1"/>
    <col min="1516" max="1516" width="8" style="47" customWidth="1"/>
    <col min="1517" max="1751" width="9.140625" style="47"/>
    <col min="1752" max="1752" width="7.28515625" style="47" bestFit="1" customWidth="1"/>
    <col min="1753" max="1753" width="6.7109375" style="47" customWidth="1"/>
    <col min="1754" max="1754" width="7.28515625" style="47" bestFit="1" customWidth="1"/>
    <col min="1755" max="1755" width="9.42578125" style="47" bestFit="1" customWidth="1"/>
    <col min="1756" max="1756" width="47.140625" style="47" customWidth="1"/>
    <col min="1757" max="1757" width="10.42578125" style="47" bestFit="1" customWidth="1"/>
    <col min="1758" max="1758" width="11.7109375" style="47" customWidth="1"/>
    <col min="1759" max="1759" width="7.7109375" style="47" bestFit="1" customWidth="1"/>
    <col min="1760" max="1760" width="10.28515625" style="47" customWidth="1"/>
    <col min="1761" max="1761" width="10" style="47" customWidth="1"/>
    <col min="1762" max="1763" width="8.140625" style="47" customWidth="1"/>
    <col min="1764" max="1765" width="0" style="47" hidden="1" customWidth="1"/>
    <col min="1766" max="1766" width="10.42578125" style="47" customWidth="1"/>
    <col min="1767" max="1767" width="10.42578125" style="47" bestFit="1" customWidth="1"/>
    <col min="1768" max="1768" width="7.7109375" style="47" bestFit="1" customWidth="1"/>
    <col min="1769" max="1769" width="11.5703125" style="47" customWidth="1"/>
    <col min="1770" max="1770" width="9.140625" style="47"/>
    <col min="1771" max="1771" width="8.5703125" style="47" customWidth="1"/>
    <col min="1772" max="1772" width="8" style="47" customWidth="1"/>
    <col min="1773" max="2007" width="9.140625" style="47"/>
    <col min="2008" max="2008" width="7.28515625" style="47" bestFit="1" customWidth="1"/>
    <col min="2009" max="2009" width="6.7109375" style="47" customWidth="1"/>
    <col min="2010" max="2010" width="7.28515625" style="47" bestFit="1" customWidth="1"/>
    <col min="2011" max="2011" width="9.42578125" style="47" bestFit="1" customWidth="1"/>
    <col min="2012" max="2012" width="47.140625" style="47" customWidth="1"/>
    <col min="2013" max="2013" width="10.42578125" style="47" bestFit="1" customWidth="1"/>
    <col min="2014" max="2014" width="11.7109375" style="47" customWidth="1"/>
    <col min="2015" max="2015" width="7.7109375" style="47" bestFit="1" customWidth="1"/>
    <col min="2016" max="2016" width="10.28515625" style="47" customWidth="1"/>
    <col min="2017" max="2017" width="10" style="47" customWidth="1"/>
    <col min="2018" max="2019" width="8.140625" style="47" customWidth="1"/>
    <col min="2020" max="2021" width="0" style="47" hidden="1" customWidth="1"/>
    <col min="2022" max="2022" width="10.42578125" style="47" customWidth="1"/>
    <col min="2023" max="2023" width="10.42578125" style="47" bestFit="1" customWidth="1"/>
    <col min="2024" max="2024" width="7.7109375" style="47" bestFit="1" customWidth="1"/>
    <col min="2025" max="2025" width="11.5703125" style="47" customWidth="1"/>
    <col min="2026" max="2026" width="9.140625" style="47"/>
    <col min="2027" max="2027" width="8.5703125" style="47" customWidth="1"/>
    <col min="2028" max="2028" width="8" style="47" customWidth="1"/>
    <col min="2029" max="2263" width="9.140625" style="47"/>
    <col min="2264" max="2264" width="7.28515625" style="47" bestFit="1" customWidth="1"/>
    <col min="2265" max="2265" width="6.7109375" style="47" customWidth="1"/>
    <col min="2266" max="2266" width="7.28515625" style="47" bestFit="1" customWidth="1"/>
    <col min="2267" max="2267" width="9.42578125" style="47" bestFit="1" customWidth="1"/>
    <col min="2268" max="2268" width="47.140625" style="47" customWidth="1"/>
    <col min="2269" max="2269" width="10.42578125" style="47" bestFit="1" customWidth="1"/>
    <col min="2270" max="2270" width="11.7109375" style="47" customWidth="1"/>
    <col min="2271" max="2271" width="7.7109375" style="47" bestFit="1" customWidth="1"/>
    <col min="2272" max="2272" width="10.28515625" style="47" customWidth="1"/>
    <col min="2273" max="2273" width="10" style="47" customWidth="1"/>
    <col min="2274" max="2275" width="8.140625" style="47" customWidth="1"/>
    <col min="2276" max="2277" width="0" style="47" hidden="1" customWidth="1"/>
    <col min="2278" max="2278" width="10.42578125" style="47" customWidth="1"/>
    <col min="2279" max="2279" width="10.42578125" style="47" bestFit="1" customWidth="1"/>
    <col min="2280" max="2280" width="7.7109375" style="47" bestFit="1" customWidth="1"/>
    <col min="2281" max="2281" width="11.5703125" style="47" customWidth="1"/>
    <col min="2282" max="2282" width="9.140625" style="47"/>
    <col min="2283" max="2283" width="8.5703125" style="47" customWidth="1"/>
    <col min="2284" max="2284" width="8" style="47" customWidth="1"/>
    <col min="2285" max="2519" width="9.140625" style="47"/>
    <col min="2520" max="2520" width="7.28515625" style="47" bestFit="1" customWidth="1"/>
    <col min="2521" max="2521" width="6.7109375" style="47" customWidth="1"/>
    <col min="2522" max="2522" width="7.28515625" style="47" bestFit="1" customWidth="1"/>
    <col min="2523" max="2523" width="9.42578125" style="47" bestFit="1" customWidth="1"/>
    <col min="2524" max="2524" width="47.140625" style="47" customWidth="1"/>
    <col min="2525" max="2525" width="10.42578125" style="47" bestFit="1" customWidth="1"/>
    <col min="2526" max="2526" width="11.7109375" style="47" customWidth="1"/>
    <col min="2527" max="2527" width="7.7109375" style="47" bestFit="1" customWidth="1"/>
    <col min="2528" max="2528" width="10.28515625" style="47" customWidth="1"/>
    <col min="2529" max="2529" width="10" style="47" customWidth="1"/>
    <col min="2530" max="2531" width="8.140625" style="47" customWidth="1"/>
    <col min="2532" max="2533" width="0" style="47" hidden="1" customWidth="1"/>
    <col min="2534" max="2534" width="10.42578125" style="47" customWidth="1"/>
    <col min="2535" max="2535" width="10.42578125" style="47" bestFit="1" customWidth="1"/>
    <col min="2536" max="2536" width="7.7109375" style="47" bestFit="1" customWidth="1"/>
    <col min="2537" max="2537" width="11.5703125" style="47" customWidth="1"/>
    <col min="2538" max="2538" width="9.140625" style="47"/>
    <col min="2539" max="2539" width="8.5703125" style="47" customWidth="1"/>
    <col min="2540" max="2540" width="8" style="47" customWidth="1"/>
    <col min="2541" max="2775" width="9.140625" style="47"/>
    <col min="2776" max="2776" width="7.28515625" style="47" bestFit="1" customWidth="1"/>
    <col min="2777" max="2777" width="6.7109375" style="47" customWidth="1"/>
    <col min="2778" max="2778" width="7.28515625" style="47" bestFit="1" customWidth="1"/>
    <col min="2779" max="2779" width="9.42578125" style="47" bestFit="1" customWidth="1"/>
    <col min="2780" max="2780" width="47.140625" style="47" customWidth="1"/>
    <col min="2781" max="2781" width="10.42578125" style="47" bestFit="1" customWidth="1"/>
    <col min="2782" max="2782" width="11.7109375" style="47" customWidth="1"/>
    <col min="2783" max="2783" width="7.7109375" style="47" bestFit="1" customWidth="1"/>
    <col min="2784" max="2784" width="10.28515625" style="47" customWidth="1"/>
    <col min="2785" max="2785" width="10" style="47" customWidth="1"/>
    <col min="2786" max="2787" width="8.140625" style="47" customWidth="1"/>
    <col min="2788" max="2789" width="0" style="47" hidden="1" customWidth="1"/>
    <col min="2790" max="2790" width="10.42578125" style="47" customWidth="1"/>
    <col min="2791" max="2791" width="10.42578125" style="47" bestFit="1" customWidth="1"/>
    <col min="2792" max="2792" width="7.7109375" style="47" bestFit="1" customWidth="1"/>
    <col min="2793" max="2793" width="11.5703125" style="47" customWidth="1"/>
    <col min="2794" max="2794" width="9.140625" style="47"/>
    <col min="2795" max="2795" width="8.5703125" style="47" customWidth="1"/>
    <col min="2796" max="2796" width="8" style="47" customWidth="1"/>
    <col min="2797" max="3031" width="9.140625" style="47"/>
    <col min="3032" max="3032" width="7.28515625" style="47" bestFit="1" customWidth="1"/>
    <col min="3033" max="3033" width="6.7109375" style="47" customWidth="1"/>
    <col min="3034" max="3034" width="7.28515625" style="47" bestFit="1" customWidth="1"/>
    <col min="3035" max="3035" width="9.42578125" style="47" bestFit="1" customWidth="1"/>
    <col min="3036" max="3036" width="47.140625" style="47" customWidth="1"/>
    <col min="3037" max="3037" width="10.42578125" style="47" bestFit="1" customWidth="1"/>
    <col min="3038" max="3038" width="11.7109375" style="47" customWidth="1"/>
    <col min="3039" max="3039" width="7.7109375" style="47" bestFit="1" customWidth="1"/>
    <col min="3040" max="3040" width="10.28515625" style="47" customWidth="1"/>
    <col min="3041" max="3041" width="10" style="47" customWidth="1"/>
    <col min="3042" max="3043" width="8.140625" style="47" customWidth="1"/>
    <col min="3044" max="3045" width="0" style="47" hidden="1" customWidth="1"/>
    <col min="3046" max="3046" width="10.42578125" style="47" customWidth="1"/>
    <col min="3047" max="3047" width="10.42578125" style="47" bestFit="1" customWidth="1"/>
    <col min="3048" max="3048" width="7.7109375" style="47" bestFit="1" customWidth="1"/>
    <col min="3049" max="3049" width="11.5703125" style="47" customWidth="1"/>
    <col min="3050" max="3050" width="9.140625" style="47"/>
    <col min="3051" max="3051" width="8.5703125" style="47" customWidth="1"/>
    <col min="3052" max="3052" width="8" style="47" customWidth="1"/>
    <col min="3053" max="3287" width="9.140625" style="47"/>
    <col min="3288" max="3288" width="7.28515625" style="47" bestFit="1" customWidth="1"/>
    <col min="3289" max="3289" width="6.7109375" style="47" customWidth="1"/>
    <col min="3290" max="3290" width="7.28515625" style="47" bestFit="1" customWidth="1"/>
    <col min="3291" max="3291" width="9.42578125" style="47" bestFit="1" customWidth="1"/>
    <col min="3292" max="3292" width="47.140625" style="47" customWidth="1"/>
    <col min="3293" max="3293" width="10.42578125" style="47" bestFit="1" customWidth="1"/>
    <col min="3294" max="3294" width="11.7109375" style="47" customWidth="1"/>
    <col min="3295" max="3295" width="7.7109375" style="47" bestFit="1" customWidth="1"/>
    <col min="3296" max="3296" width="10.28515625" style="47" customWidth="1"/>
    <col min="3297" max="3297" width="10" style="47" customWidth="1"/>
    <col min="3298" max="3299" width="8.140625" style="47" customWidth="1"/>
    <col min="3300" max="3301" width="0" style="47" hidden="1" customWidth="1"/>
    <col min="3302" max="3302" width="10.42578125" style="47" customWidth="1"/>
    <col min="3303" max="3303" width="10.42578125" style="47" bestFit="1" customWidth="1"/>
    <col min="3304" max="3304" width="7.7109375" style="47" bestFit="1" customWidth="1"/>
    <col min="3305" max="3305" width="11.5703125" style="47" customWidth="1"/>
    <col min="3306" max="3306" width="9.140625" style="47"/>
    <col min="3307" max="3307" width="8.5703125" style="47" customWidth="1"/>
    <col min="3308" max="3308" width="8" style="47" customWidth="1"/>
    <col min="3309" max="3543" width="9.140625" style="47"/>
    <col min="3544" max="3544" width="7.28515625" style="47" bestFit="1" customWidth="1"/>
    <col min="3545" max="3545" width="6.7109375" style="47" customWidth="1"/>
    <col min="3546" max="3546" width="7.28515625" style="47" bestFit="1" customWidth="1"/>
    <col min="3547" max="3547" width="9.42578125" style="47" bestFit="1" customWidth="1"/>
    <col min="3548" max="3548" width="47.140625" style="47" customWidth="1"/>
    <col min="3549" max="3549" width="10.42578125" style="47" bestFit="1" customWidth="1"/>
    <col min="3550" max="3550" width="11.7109375" style="47" customWidth="1"/>
    <col min="3551" max="3551" width="7.7109375" style="47" bestFit="1" customWidth="1"/>
    <col min="3552" max="3552" width="10.28515625" style="47" customWidth="1"/>
    <col min="3553" max="3553" width="10" style="47" customWidth="1"/>
    <col min="3554" max="3555" width="8.140625" style="47" customWidth="1"/>
    <col min="3556" max="3557" width="0" style="47" hidden="1" customWidth="1"/>
    <col min="3558" max="3558" width="10.42578125" style="47" customWidth="1"/>
    <col min="3559" max="3559" width="10.42578125" style="47" bestFit="1" customWidth="1"/>
    <col min="3560" max="3560" width="7.7109375" style="47" bestFit="1" customWidth="1"/>
    <col min="3561" max="3561" width="11.5703125" style="47" customWidth="1"/>
    <col min="3562" max="3562" width="9.140625" style="47"/>
    <col min="3563" max="3563" width="8.5703125" style="47" customWidth="1"/>
    <col min="3564" max="3564" width="8" style="47" customWidth="1"/>
    <col min="3565" max="3799" width="9.140625" style="47"/>
    <col min="3800" max="3800" width="7.28515625" style="47" bestFit="1" customWidth="1"/>
    <col min="3801" max="3801" width="6.7109375" style="47" customWidth="1"/>
    <col min="3802" max="3802" width="7.28515625" style="47" bestFit="1" customWidth="1"/>
    <col min="3803" max="3803" width="9.42578125" style="47" bestFit="1" customWidth="1"/>
    <col min="3804" max="3804" width="47.140625" style="47" customWidth="1"/>
    <col min="3805" max="3805" width="10.42578125" style="47" bestFit="1" customWidth="1"/>
    <col min="3806" max="3806" width="11.7109375" style="47" customWidth="1"/>
    <col min="3807" max="3807" width="7.7109375" style="47" bestFit="1" customWidth="1"/>
    <col min="3808" max="3808" width="10.28515625" style="47" customWidth="1"/>
    <col min="3809" max="3809" width="10" style="47" customWidth="1"/>
    <col min="3810" max="3811" width="8.140625" style="47" customWidth="1"/>
    <col min="3812" max="3813" width="0" style="47" hidden="1" customWidth="1"/>
    <col min="3814" max="3814" width="10.42578125" style="47" customWidth="1"/>
    <col min="3815" max="3815" width="10.42578125" style="47" bestFit="1" customWidth="1"/>
    <col min="3816" max="3816" width="7.7109375" style="47" bestFit="1" customWidth="1"/>
    <col min="3817" max="3817" width="11.5703125" style="47" customWidth="1"/>
    <col min="3818" max="3818" width="9.140625" style="47"/>
    <col min="3819" max="3819" width="8.5703125" style="47" customWidth="1"/>
    <col min="3820" max="3820" width="8" style="47" customWidth="1"/>
    <col min="3821" max="4055" width="9.140625" style="47"/>
    <col min="4056" max="4056" width="7.28515625" style="47" bestFit="1" customWidth="1"/>
    <col min="4057" max="4057" width="6.7109375" style="47" customWidth="1"/>
    <col min="4058" max="4058" width="7.28515625" style="47" bestFit="1" customWidth="1"/>
    <col min="4059" max="4059" width="9.42578125" style="47" bestFit="1" customWidth="1"/>
    <col min="4060" max="4060" width="47.140625" style="47" customWidth="1"/>
    <col min="4061" max="4061" width="10.42578125" style="47" bestFit="1" customWidth="1"/>
    <col min="4062" max="4062" width="11.7109375" style="47" customWidth="1"/>
    <col min="4063" max="4063" width="7.7109375" style="47" bestFit="1" customWidth="1"/>
    <col min="4064" max="4064" width="10.28515625" style="47" customWidth="1"/>
    <col min="4065" max="4065" width="10" style="47" customWidth="1"/>
    <col min="4066" max="4067" width="8.140625" style="47" customWidth="1"/>
    <col min="4068" max="4069" width="0" style="47" hidden="1" customWidth="1"/>
    <col min="4070" max="4070" width="10.42578125" style="47" customWidth="1"/>
    <col min="4071" max="4071" width="10.42578125" style="47" bestFit="1" customWidth="1"/>
    <col min="4072" max="4072" width="7.7109375" style="47" bestFit="1" customWidth="1"/>
    <col min="4073" max="4073" width="11.5703125" style="47" customWidth="1"/>
    <col min="4074" max="4074" width="9.140625" style="47"/>
    <col min="4075" max="4075" width="8.5703125" style="47" customWidth="1"/>
    <col min="4076" max="4076" width="8" style="47" customWidth="1"/>
    <col min="4077" max="4311" width="9.140625" style="47"/>
    <col min="4312" max="4312" width="7.28515625" style="47" bestFit="1" customWidth="1"/>
    <col min="4313" max="4313" width="6.7109375" style="47" customWidth="1"/>
    <col min="4314" max="4314" width="7.28515625" style="47" bestFit="1" customWidth="1"/>
    <col min="4315" max="4315" width="9.42578125" style="47" bestFit="1" customWidth="1"/>
    <col min="4316" max="4316" width="47.140625" style="47" customWidth="1"/>
    <col min="4317" max="4317" width="10.42578125" style="47" bestFit="1" customWidth="1"/>
    <col min="4318" max="4318" width="11.7109375" style="47" customWidth="1"/>
    <col min="4319" max="4319" width="7.7109375" style="47" bestFit="1" customWidth="1"/>
    <col min="4320" max="4320" width="10.28515625" style="47" customWidth="1"/>
    <col min="4321" max="4321" width="10" style="47" customWidth="1"/>
    <col min="4322" max="4323" width="8.140625" style="47" customWidth="1"/>
    <col min="4324" max="4325" width="0" style="47" hidden="1" customWidth="1"/>
    <col min="4326" max="4326" width="10.42578125" style="47" customWidth="1"/>
    <col min="4327" max="4327" width="10.42578125" style="47" bestFit="1" customWidth="1"/>
    <col min="4328" max="4328" width="7.7109375" style="47" bestFit="1" customWidth="1"/>
    <col min="4329" max="4329" width="11.5703125" style="47" customWidth="1"/>
    <col min="4330" max="4330" width="9.140625" style="47"/>
    <col min="4331" max="4331" width="8.5703125" style="47" customWidth="1"/>
    <col min="4332" max="4332" width="8" style="47" customWidth="1"/>
    <col min="4333" max="4567" width="9.140625" style="47"/>
    <col min="4568" max="4568" width="7.28515625" style="47" bestFit="1" customWidth="1"/>
    <col min="4569" max="4569" width="6.7109375" style="47" customWidth="1"/>
    <col min="4570" max="4570" width="7.28515625" style="47" bestFit="1" customWidth="1"/>
    <col min="4571" max="4571" width="9.42578125" style="47" bestFit="1" customWidth="1"/>
    <col min="4572" max="4572" width="47.140625" style="47" customWidth="1"/>
    <col min="4573" max="4573" width="10.42578125" style="47" bestFit="1" customWidth="1"/>
    <col min="4574" max="4574" width="11.7109375" style="47" customWidth="1"/>
    <col min="4575" max="4575" width="7.7109375" style="47" bestFit="1" customWidth="1"/>
    <col min="4576" max="4576" width="10.28515625" style="47" customWidth="1"/>
    <col min="4577" max="4577" width="10" style="47" customWidth="1"/>
    <col min="4578" max="4579" width="8.140625" style="47" customWidth="1"/>
    <col min="4580" max="4581" width="0" style="47" hidden="1" customWidth="1"/>
    <col min="4582" max="4582" width="10.42578125" style="47" customWidth="1"/>
    <col min="4583" max="4583" width="10.42578125" style="47" bestFit="1" customWidth="1"/>
    <col min="4584" max="4584" width="7.7109375" style="47" bestFit="1" customWidth="1"/>
    <col min="4585" max="4585" width="11.5703125" style="47" customWidth="1"/>
    <col min="4586" max="4586" width="9.140625" style="47"/>
    <col min="4587" max="4587" width="8.5703125" style="47" customWidth="1"/>
    <col min="4588" max="4588" width="8" style="47" customWidth="1"/>
    <col min="4589" max="4823" width="9.140625" style="47"/>
    <col min="4824" max="4824" width="7.28515625" style="47" bestFit="1" customWidth="1"/>
    <col min="4825" max="4825" width="6.7109375" style="47" customWidth="1"/>
    <col min="4826" max="4826" width="7.28515625" style="47" bestFit="1" customWidth="1"/>
    <col min="4827" max="4827" width="9.42578125" style="47" bestFit="1" customWidth="1"/>
    <col min="4828" max="4828" width="47.140625" style="47" customWidth="1"/>
    <col min="4829" max="4829" width="10.42578125" style="47" bestFit="1" customWidth="1"/>
    <col min="4830" max="4830" width="11.7109375" style="47" customWidth="1"/>
    <col min="4831" max="4831" width="7.7109375" style="47" bestFit="1" customWidth="1"/>
    <col min="4832" max="4832" width="10.28515625" style="47" customWidth="1"/>
    <col min="4833" max="4833" width="10" style="47" customWidth="1"/>
    <col min="4834" max="4835" width="8.140625" style="47" customWidth="1"/>
    <col min="4836" max="4837" width="0" style="47" hidden="1" customWidth="1"/>
    <col min="4838" max="4838" width="10.42578125" style="47" customWidth="1"/>
    <col min="4839" max="4839" width="10.42578125" style="47" bestFit="1" customWidth="1"/>
    <col min="4840" max="4840" width="7.7109375" style="47" bestFit="1" customWidth="1"/>
    <col min="4841" max="4841" width="11.5703125" style="47" customWidth="1"/>
    <col min="4842" max="4842" width="9.140625" style="47"/>
    <col min="4843" max="4843" width="8.5703125" style="47" customWidth="1"/>
    <col min="4844" max="4844" width="8" style="47" customWidth="1"/>
    <col min="4845" max="5079" width="9.140625" style="47"/>
    <col min="5080" max="5080" width="7.28515625" style="47" bestFit="1" customWidth="1"/>
    <col min="5081" max="5081" width="6.7109375" style="47" customWidth="1"/>
    <col min="5082" max="5082" width="7.28515625" style="47" bestFit="1" customWidth="1"/>
    <col min="5083" max="5083" width="9.42578125" style="47" bestFit="1" customWidth="1"/>
    <col min="5084" max="5084" width="47.140625" style="47" customWidth="1"/>
    <col min="5085" max="5085" width="10.42578125" style="47" bestFit="1" customWidth="1"/>
    <col min="5086" max="5086" width="11.7109375" style="47" customWidth="1"/>
    <col min="5087" max="5087" width="7.7109375" style="47" bestFit="1" customWidth="1"/>
    <col min="5088" max="5088" width="10.28515625" style="47" customWidth="1"/>
    <col min="5089" max="5089" width="10" style="47" customWidth="1"/>
    <col min="5090" max="5091" width="8.140625" style="47" customWidth="1"/>
    <col min="5092" max="5093" width="0" style="47" hidden="1" customWidth="1"/>
    <col min="5094" max="5094" width="10.42578125" style="47" customWidth="1"/>
    <col min="5095" max="5095" width="10.42578125" style="47" bestFit="1" customWidth="1"/>
    <col min="5096" max="5096" width="7.7109375" style="47" bestFit="1" customWidth="1"/>
    <col min="5097" max="5097" width="11.5703125" style="47" customWidth="1"/>
    <col min="5098" max="5098" width="9.140625" style="47"/>
    <col min="5099" max="5099" width="8.5703125" style="47" customWidth="1"/>
    <col min="5100" max="5100" width="8" style="47" customWidth="1"/>
    <col min="5101" max="5335" width="9.140625" style="47"/>
    <col min="5336" max="5336" width="7.28515625" style="47" bestFit="1" customWidth="1"/>
    <col min="5337" max="5337" width="6.7109375" style="47" customWidth="1"/>
    <col min="5338" max="5338" width="7.28515625" style="47" bestFit="1" customWidth="1"/>
    <col min="5339" max="5339" width="9.42578125" style="47" bestFit="1" customWidth="1"/>
    <col min="5340" max="5340" width="47.140625" style="47" customWidth="1"/>
    <col min="5341" max="5341" width="10.42578125" style="47" bestFit="1" customWidth="1"/>
    <col min="5342" max="5342" width="11.7109375" style="47" customWidth="1"/>
    <col min="5343" max="5343" width="7.7109375" style="47" bestFit="1" customWidth="1"/>
    <col min="5344" max="5344" width="10.28515625" style="47" customWidth="1"/>
    <col min="5345" max="5345" width="10" style="47" customWidth="1"/>
    <col min="5346" max="5347" width="8.140625" style="47" customWidth="1"/>
    <col min="5348" max="5349" width="0" style="47" hidden="1" customWidth="1"/>
    <col min="5350" max="5350" width="10.42578125" style="47" customWidth="1"/>
    <col min="5351" max="5351" width="10.42578125" style="47" bestFit="1" customWidth="1"/>
    <col min="5352" max="5352" width="7.7109375" style="47" bestFit="1" customWidth="1"/>
    <col min="5353" max="5353" width="11.5703125" style="47" customWidth="1"/>
    <col min="5354" max="5354" width="9.140625" style="47"/>
    <col min="5355" max="5355" width="8.5703125" style="47" customWidth="1"/>
    <col min="5356" max="5356" width="8" style="47" customWidth="1"/>
    <col min="5357" max="5591" width="9.140625" style="47"/>
    <col min="5592" max="5592" width="7.28515625" style="47" bestFit="1" customWidth="1"/>
    <col min="5593" max="5593" width="6.7109375" style="47" customWidth="1"/>
    <col min="5594" max="5594" width="7.28515625" style="47" bestFit="1" customWidth="1"/>
    <col min="5595" max="5595" width="9.42578125" style="47" bestFit="1" customWidth="1"/>
    <col min="5596" max="5596" width="47.140625" style="47" customWidth="1"/>
    <col min="5597" max="5597" width="10.42578125" style="47" bestFit="1" customWidth="1"/>
    <col min="5598" max="5598" width="11.7109375" style="47" customWidth="1"/>
    <col min="5599" max="5599" width="7.7109375" style="47" bestFit="1" customWidth="1"/>
    <col min="5600" max="5600" width="10.28515625" style="47" customWidth="1"/>
    <col min="5601" max="5601" width="10" style="47" customWidth="1"/>
    <col min="5602" max="5603" width="8.140625" style="47" customWidth="1"/>
    <col min="5604" max="5605" width="0" style="47" hidden="1" customWidth="1"/>
    <col min="5606" max="5606" width="10.42578125" style="47" customWidth="1"/>
    <col min="5607" max="5607" width="10.42578125" style="47" bestFit="1" customWidth="1"/>
    <col min="5608" max="5608" width="7.7109375" style="47" bestFit="1" customWidth="1"/>
    <col min="5609" max="5609" width="11.5703125" style="47" customWidth="1"/>
    <col min="5610" max="5610" width="9.140625" style="47"/>
    <col min="5611" max="5611" width="8.5703125" style="47" customWidth="1"/>
    <col min="5612" max="5612" width="8" style="47" customWidth="1"/>
    <col min="5613" max="5847" width="9.140625" style="47"/>
    <col min="5848" max="5848" width="7.28515625" style="47" bestFit="1" customWidth="1"/>
    <col min="5849" max="5849" width="6.7109375" style="47" customWidth="1"/>
    <col min="5850" max="5850" width="7.28515625" style="47" bestFit="1" customWidth="1"/>
    <col min="5851" max="5851" width="9.42578125" style="47" bestFit="1" customWidth="1"/>
    <col min="5852" max="5852" width="47.140625" style="47" customWidth="1"/>
    <col min="5853" max="5853" width="10.42578125" style="47" bestFit="1" customWidth="1"/>
    <col min="5854" max="5854" width="11.7109375" style="47" customWidth="1"/>
    <col min="5855" max="5855" width="7.7109375" style="47" bestFit="1" customWidth="1"/>
    <col min="5856" max="5856" width="10.28515625" style="47" customWidth="1"/>
    <col min="5857" max="5857" width="10" style="47" customWidth="1"/>
    <col min="5858" max="5859" width="8.140625" style="47" customWidth="1"/>
    <col min="5860" max="5861" width="0" style="47" hidden="1" customWidth="1"/>
    <col min="5862" max="5862" width="10.42578125" style="47" customWidth="1"/>
    <col min="5863" max="5863" width="10.42578125" style="47" bestFit="1" customWidth="1"/>
    <col min="5864" max="5864" width="7.7109375" style="47" bestFit="1" customWidth="1"/>
    <col min="5865" max="5865" width="11.5703125" style="47" customWidth="1"/>
    <col min="5866" max="5866" width="9.140625" style="47"/>
    <col min="5867" max="5867" width="8.5703125" style="47" customWidth="1"/>
    <col min="5868" max="5868" width="8" style="47" customWidth="1"/>
    <col min="5869" max="6103" width="9.140625" style="47"/>
    <col min="6104" max="6104" width="7.28515625" style="47" bestFit="1" customWidth="1"/>
    <col min="6105" max="6105" width="6.7109375" style="47" customWidth="1"/>
    <col min="6106" max="6106" width="7.28515625" style="47" bestFit="1" customWidth="1"/>
    <col min="6107" max="6107" width="9.42578125" style="47" bestFit="1" customWidth="1"/>
    <col min="6108" max="6108" width="47.140625" style="47" customWidth="1"/>
    <col min="6109" max="6109" width="10.42578125" style="47" bestFit="1" customWidth="1"/>
    <col min="6110" max="6110" width="11.7109375" style="47" customWidth="1"/>
    <col min="6111" max="6111" width="7.7109375" style="47" bestFit="1" customWidth="1"/>
    <col min="6112" max="6112" width="10.28515625" style="47" customWidth="1"/>
    <col min="6113" max="6113" width="10" style="47" customWidth="1"/>
    <col min="6114" max="6115" width="8.140625" style="47" customWidth="1"/>
    <col min="6116" max="6117" width="0" style="47" hidden="1" customWidth="1"/>
    <col min="6118" max="6118" width="10.42578125" style="47" customWidth="1"/>
    <col min="6119" max="6119" width="10.42578125" style="47" bestFit="1" customWidth="1"/>
    <col min="6120" max="6120" width="7.7109375" style="47" bestFit="1" customWidth="1"/>
    <col min="6121" max="6121" width="11.5703125" style="47" customWidth="1"/>
    <col min="6122" max="6122" width="9.140625" style="47"/>
    <col min="6123" max="6123" width="8.5703125" style="47" customWidth="1"/>
    <col min="6124" max="6124" width="8" style="47" customWidth="1"/>
    <col min="6125" max="6359" width="9.140625" style="47"/>
    <col min="6360" max="6360" width="7.28515625" style="47" bestFit="1" customWidth="1"/>
    <col min="6361" max="6361" width="6.7109375" style="47" customWidth="1"/>
    <col min="6362" max="6362" width="7.28515625" style="47" bestFit="1" customWidth="1"/>
    <col min="6363" max="6363" width="9.42578125" style="47" bestFit="1" customWidth="1"/>
    <col min="6364" max="6364" width="47.140625" style="47" customWidth="1"/>
    <col min="6365" max="6365" width="10.42578125" style="47" bestFit="1" customWidth="1"/>
    <col min="6366" max="6366" width="11.7109375" style="47" customWidth="1"/>
    <col min="6367" max="6367" width="7.7109375" style="47" bestFit="1" customWidth="1"/>
    <col min="6368" max="6368" width="10.28515625" style="47" customWidth="1"/>
    <col min="6369" max="6369" width="10" style="47" customWidth="1"/>
    <col min="6370" max="6371" width="8.140625" style="47" customWidth="1"/>
    <col min="6372" max="6373" width="0" style="47" hidden="1" customWidth="1"/>
    <col min="6374" max="6374" width="10.42578125" style="47" customWidth="1"/>
    <col min="6375" max="6375" width="10.42578125" style="47" bestFit="1" customWidth="1"/>
    <col min="6376" max="6376" width="7.7109375" style="47" bestFit="1" customWidth="1"/>
    <col min="6377" max="6377" width="11.5703125" style="47" customWidth="1"/>
    <col min="6378" max="6378" width="9.140625" style="47"/>
    <col min="6379" max="6379" width="8.5703125" style="47" customWidth="1"/>
    <col min="6380" max="6380" width="8" style="47" customWidth="1"/>
    <col min="6381" max="6615" width="9.140625" style="47"/>
    <col min="6616" max="6616" width="7.28515625" style="47" bestFit="1" customWidth="1"/>
    <col min="6617" max="6617" width="6.7109375" style="47" customWidth="1"/>
    <col min="6618" max="6618" width="7.28515625" style="47" bestFit="1" customWidth="1"/>
    <col min="6619" max="6619" width="9.42578125" style="47" bestFit="1" customWidth="1"/>
    <col min="6620" max="6620" width="47.140625" style="47" customWidth="1"/>
    <col min="6621" max="6621" width="10.42578125" style="47" bestFit="1" customWidth="1"/>
    <col min="6622" max="6622" width="11.7109375" style="47" customWidth="1"/>
    <col min="6623" max="6623" width="7.7109375" style="47" bestFit="1" customWidth="1"/>
    <col min="6624" max="6624" width="10.28515625" style="47" customWidth="1"/>
    <col min="6625" max="6625" width="10" style="47" customWidth="1"/>
    <col min="6626" max="6627" width="8.140625" style="47" customWidth="1"/>
    <col min="6628" max="6629" width="0" style="47" hidden="1" customWidth="1"/>
    <col min="6630" max="6630" width="10.42578125" style="47" customWidth="1"/>
    <col min="6631" max="6631" width="10.42578125" style="47" bestFit="1" customWidth="1"/>
    <col min="6632" max="6632" width="7.7109375" style="47" bestFit="1" customWidth="1"/>
    <col min="6633" max="6633" width="11.5703125" style="47" customWidth="1"/>
    <col min="6634" max="6634" width="9.140625" style="47"/>
    <col min="6635" max="6635" width="8.5703125" style="47" customWidth="1"/>
    <col min="6636" max="6636" width="8" style="47" customWidth="1"/>
    <col min="6637" max="6871" width="9.140625" style="47"/>
    <col min="6872" max="6872" width="7.28515625" style="47" bestFit="1" customWidth="1"/>
    <col min="6873" max="6873" width="6.7109375" style="47" customWidth="1"/>
    <col min="6874" max="6874" width="7.28515625" style="47" bestFit="1" customWidth="1"/>
    <col min="6875" max="6875" width="9.42578125" style="47" bestFit="1" customWidth="1"/>
    <col min="6876" max="6876" width="47.140625" style="47" customWidth="1"/>
    <col min="6877" max="6877" width="10.42578125" style="47" bestFit="1" customWidth="1"/>
    <col min="6878" max="6878" width="11.7109375" style="47" customWidth="1"/>
    <col min="6879" max="6879" width="7.7109375" style="47" bestFit="1" customWidth="1"/>
    <col min="6880" max="6880" width="10.28515625" style="47" customWidth="1"/>
    <col min="6881" max="6881" width="10" style="47" customWidth="1"/>
    <col min="6882" max="6883" width="8.140625" style="47" customWidth="1"/>
    <col min="6884" max="6885" width="0" style="47" hidden="1" customWidth="1"/>
    <col min="6886" max="6886" width="10.42578125" style="47" customWidth="1"/>
    <col min="6887" max="6887" width="10.42578125" style="47" bestFit="1" customWidth="1"/>
    <col min="6888" max="6888" width="7.7109375" style="47" bestFit="1" customWidth="1"/>
    <col min="6889" max="6889" width="11.5703125" style="47" customWidth="1"/>
    <col min="6890" max="6890" width="9.140625" style="47"/>
    <col min="6891" max="6891" width="8.5703125" style="47" customWidth="1"/>
    <col min="6892" max="6892" width="8" style="47" customWidth="1"/>
    <col min="6893" max="7127" width="9.140625" style="47"/>
    <col min="7128" max="7128" width="7.28515625" style="47" bestFit="1" customWidth="1"/>
    <col min="7129" max="7129" width="6.7109375" style="47" customWidth="1"/>
    <col min="7130" max="7130" width="7.28515625" style="47" bestFit="1" customWidth="1"/>
    <col min="7131" max="7131" width="9.42578125" style="47" bestFit="1" customWidth="1"/>
    <col min="7132" max="7132" width="47.140625" style="47" customWidth="1"/>
    <col min="7133" max="7133" width="10.42578125" style="47" bestFit="1" customWidth="1"/>
    <col min="7134" max="7134" width="11.7109375" style="47" customWidth="1"/>
    <col min="7135" max="7135" width="7.7109375" style="47" bestFit="1" customWidth="1"/>
    <col min="7136" max="7136" width="10.28515625" style="47" customWidth="1"/>
    <col min="7137" max="7137" width="10" style="47" customWidth="1"/>
    <col min="7138" max="7139" width="8.140625" style="47" customWidth="1"/>
    <col min="7140" max="7141" width="0" style="47" hidden="1" customWidth="1"/>
    <col min="7142" max="7142" width="10.42578125" style="47" customWidth="1"/>
    <col min="7143" max="7143" width="10.42578125" style="47" bestFit="1" customWidth="1"/>
    <col min="7144" max="7144" width="7.7109375" style="47" bestFit="1" customWidth="1"/>
    <col min="7145" max="7145" width="11.5703125" style="47" customWidth="1"/>
    <col min="7146" max="7146" width="9.140625" style="47"/>
    <col min="7147" max="7147" width="8.5703125" style="47" customWidth="1"/>
    <col min="7148" max="7148" width="8" style="47" customWidth="1"/>
    <col min="7149" max="7383" width="9.140625" style="47"/>
    <col min="7384" max="7384" width="7.28515625" style="47" bestFit="1" customWidth="1"/>
    <col min="7385" max="7385" width="6.7109375" style="47" customWidth="1"/>
    <col min="7386" max="7386" width="7.28515625" style="47" bestFit="1" customWidth="1"/>
    <col min="7387" max="7387" width="9.42578125" style="47" bestFit="1" customWidth="1"/>
    <col min="7388" max="7388" width="47.140625" style="47" customWidth="1"/>
    <col min="7389" max="7389" width="10.42578125" style="47" bestFit="1" customWidth="1"/>
    <col min="7390" max="7390" width="11.7109375" style="47" customWidth="1"/>
    <col min="7391" max="7391" width="7.7109375" style="47" bestFit="1" customWidth="1"/>
    <col min="7392" max="7392" width="10.28515625" style="47" customWidth="1"/>
    <col min="7393" max="7393" width="10" style="47" customWidth="1"/>
    <col min="7394" max="7395" width="8.140625" style="47" customWidth="1"/>
    <col min="7396" max="7397" width="0" style="47" hidden="1" customWidth="1"/>
    <col min="7398" max="7398" width="10.42578125" style="47" customWidth="1"/>
    <col min="7399" max="7399" width="10.42578125" style="47" bestFit="1" customWidth="1"/>
    <col min="7400" max="7400" width="7.7109375" style="47" bestFit="1" customWidth="1"/>
    <col min="7401" max="7401" width="11.5703125" style="47" customWidth="1"/>
    <col min="7402" max="7402" width="9.140625" style="47"/>
    <col min="7403" max="7403" width="8.5703125" style="47" customWidth="1"/>
    <col min="7404" max="7404" width="8" style="47" customWidth="1"/>
    <col min="7405" max="7639" width="9.140625" style="47"/>
    <col min="7640" max="7640" width="7.28515625" style="47" bestFit="1" customWidth="1"/>
    <col min="7641" max="7641" width="6.7109375" style="47" customWidth="1"/>
    <col min="7642" max="7642" width="7.28515625" style="47" bestFit="1" customWidth="1"/>
    <col min="7643" max="7643" width="9.42578125" style="47" bestFit="1" customWidth="1"/>
    <col min="7644" max="7644" width="47.140625" style="47" customWidth="1"/>
    <col min="7645" max="7645" width="10.42578125" style="47" bestFit="1" customWidth="1"/>
    <col min="7646" max="7646" width="11.7109375" style="47" customWidth="1"/>
    <col min="7647" max="7647" width="7.7109375" style="47" bestFit="1" customWidth="1"/>
    <col min="7648" max="7648" width="10.28515625" style="47" customWidth="1"/>
    <col min="7649" max="7649" width="10" style="47" customWidth="1"/>
    <col min="7650" max="7651" width="8.140625" style="47" customWidth="1"/>
    <col min="7652" max="7653" width="0" style="47" hidden="1" customWidth="1"/>
    <col min="7654" max="7654" width="10.42578125" style="47" customWidth="1"/>
    <col min="7655" max="7655" width="10.42578125" style="47" bestFit="1" customWidth="1"/>
    <col min="7656" max="7656" width="7.7109375" style="47" bestFit="1" customWidth="1"/>
    <col min="7657" max="7657" width="11.5703125" style="47" customWidth="1"/>
    <col min="7658" max="7658" width="9.140625" style="47"/>
    <col min="7659" max="7659" width="8.5703125" style="47" customWidth="1"/>
    <col min="7660" max="7660" width="8" style="47" customWidth="1"/>
    <col min="7661" max="7895" width="9.140625" style="47"/>
    <col min="7896" max="7896" width="7.28515625" style="47" bestFit="1" customWidth="1"/>
    <col min="7897" max="7897" width="6.7109375" style="47" customWidth="1"/>
    <col min="7898" max="7898" width="7.28515625" style="47" bestFit="1" customWidth="1"/>
    <col min="7899" max="7899" width="9.42578125" style="47" bestFit="1" customWidth="1"/>
    <col min="7900" max="7900" width="47.140625" style="47" customWidth="1"/>
    <col min="7901" max="7901" width="10.42578125" style="47" bestFit="1" customWidth="1"/>
    <col min="7902" max="7902" width="11.7109375" style="47" customWidth="1"/>
    <col min="7903" max="7903" width="7.7109375" style="47" bestFit="1" customWidth="1"/>
    <col min="7904" max="7904" width="10.28515625" style="47" customWidth="1"/>
    <col min="7905" max="7905" width="10" style="47" customWidth="1"/>
    <col min="7906" max="7907" width="8.140625" style="47" customWidth="1"/>
    <col min="7908" max="7909" width="0" style="47" hidden="1" customWidth="1"/>
    <col min="7910" max="7910" width="10.42578125" style="47" customWidth="1"/>
    <col min="7911" max="7911" width="10.42578125" style="47" bestFit="1" customWidth="1"/>
    <col min="7912" max="7912" width="7.7109375" style="47" bestFit="1" customWidth="1"/>
    <col min="7913" max="7913" width="11.5703125" style="47" customWidth="1"/>
    <col min="7914" max="7914" width="9.140625" style="47"/>
    <col min="7915" max="7915" width="8.5703125" style="47" customWidth="1"/>
    <col min="7916" max="7916" width="8" style="47" customWidth="1"/>
    <col min="7917" max="8151" width="9.140625" style="47"/>
    <col min="8152" max="8152" width="7.28515625" style="47" bestFit="1" customWidth="1"/>
    <col min="8153" max="8153" width="6.7109375" style="47" customWidth="1"/>
    <col min="8154" max="8154" width="7.28515625" style="47" bestFit="1" customWidth="1"/>
    <col min="8155" max="8155" width="9.42578125" style="47" bestFit="1" customWidth="1"/>
    <col min="8156" max="8156" width="47.140625" style="47" customWidth="1"/>
    <col min="8157" max="8157" width="10.42578125" style="47" bestFit="1" customWidth="1"/>
    <col min="8158" max="8158" width="11.7109375" style="47" customWidth="1"/>
    <col min="8159" max="8159" width="7.7109375" style="47" bestFit="1" customWidth="1"/>
    <col min="8160" max="8160" width="10.28515625" style="47" customWidth="1"/>
    <col min="8161" max="8161" width="10" style="47" customWidth="1"/>
    <col min="8162" max="8163" width="8.140625" style="47" customWidth="1"/>
    <col min="8164" max="8165" width="0" style="47" hidden="1" customWidth="1"/>
    <col min="8166" max="8166" width="10.42578125" style="47" customWidth="1"/>
    <col min="8167" max="8167" width="10.42578125" style="47" bestFit="1" customWidth="1"/>
    <col min="8168" max="8168" width="7.7109375" style="47" bestFit="1" customWidth="1"/>
    <col min="8169" max="8169" width="11.5703125" style="47" customWidth="1"/>
    <col min="8170" max="8170" width="9.140625" style="47"/>
    <col min="8171" max="8171" width="8.5703125" style="47" customWidth="1"/>
    <col min="8172" max="8172" width="8" style="47" customWidth="1"/>
    <col min="8173" max="8407" width="9.140625" style="47"/>
    <col min="8408" max="8408" width="7.28515625" style="47" bestFit="1" customWidth="1"/>
    <col min="8409" max="8409" width="6.7109375" style="47" customWidth="1"/>
    <col min="8410" max="8410" width="7.28515625" style="47" bestFit="1" customWidth="1"/>
    <col min="8411" max="8411" width="9.42578125" style="47" bestFit="1" customWidth="1"/>
    <col min="8412" max="8412" width="47.140625" style="47" customWidth="1"/>
    <col min="8413" max="8413" width="10.42578125" style="47" bestFit="1" customWidth="1"/>
    <col min="8414" max="8414" width="11.7109375" style="47" customWidth="1"/>
    <col min="8415" max="8415" width="7.7109375" style="47" bestFit="1" customWidth="1"/>
    <col min="8416" max="8416" width="10.28515625" style="47" customWidth="1"/>
    <col min="8417" max="8417" width="10" style="47" customWidth="1"/>
    <col min="8418" max="8419" width="8.140625" style="47" customWidth="1"/>
    <col min="8420" max="8421" width="0" style="47" hidden="1" customWidth="1"/>
    <col min="8422" max="8422" width="10.42578125" style="47" customWidth="1"/>
    <col min="8423" max="8423" width="10.42578125" style="47" bestFit="1" customWidth="1"/>
    <col min="8424" max="8424" width="7.7109375" style="47" bestFit="1" customWidth="1"/>
    <col min="8425" max="8425" width="11.5703125" style="47" customWidth="1"/>
    <col min="8426" max="8426" width="9.140625" style="47"/>
    <col min="8427" max="8427" width="8.5703125" style="47" customWidth="1"/>
    <col min="8428" max="8428" width="8" style="47" customWidth="1"/>
    <col min="8429" max="8663" width="9.140625" style="47"/>
    <col min="8664" max="8664" width="7.28515625" style="47" bestFit="1" customWidth="1"/>
    <col min="8665" max="8665" width="6.7109375" style="47" customWidth="1"/>
    <col min="8666" max="8666" width="7.28515625" style="47" bestFit="1" customWidth="1"/>
    <col min="8667" max="8667" width="9.42578125" style="47" bestFit="1" customWidth="1"/>
    <col min="8668" max="8668" width="47.140625" style="47" customWidth="1"/>
    <col min="8669" max="8669" width="10.42578125" style="47" bestFit="1" customWidth="1"/>
    <col min="8670" max="8670" width="11.7109375" style="47" customWidth="1"/>
    <col min="8671" max="8671" width="7.7109375" style="47" bestFit="1" customWidth="1"/>
    <col min="8672" max="8672" width="10.28515625" style="47" customWidth="1"/>
    <col min="8673" max="8673" width="10" style="47" customWidth="1"/>
    <col min="8674" max="8675" width="8.140625" style="47" customWidth="1"/>
    <col min="8676" max="8677" width="0" style="47" hidden="1" customWidth="1"/>
    <col min="8678" max="8678" width="10.42578125" style="47" customWidth="1"/>
    <col min="8679" max="8679" width="10.42578125" style="47" bestFit="1" customWidth="1"/>
    <col min="8680" max="8680" width="7.7109375" style="47" bestFit="1" customWidth="1"/>
    <col min="8681" max="8681" width="11.5703125" style="47" customWidth="1"/>
    <col min="8682" max="8682" width="9.140625" style="47"/>
    <col min="8683" max="8683" width="8.5703125" style="47" customWidth="1"/>
    <col min="8684" max="8684" width="8" style="47" customWidth="1"/>
    <col min="8685" max="8919" width="9.140625" style="47"/>
    <col min="8920" max="8920" width="7.28515625" style="47" bestFit="1" customWidth="1"/>
    <col min="8921" max="8921" width="6.7109375" style="47" customWidth="1"/>
    <col min="8922" max="8922" width="7.28515625" style="47" bestFit="1" customWidth="1"/>
    <col min="8923" max="8923" width="9.42578125" style="47" bestFit="1" customWidth="1"/>
    <col min="8924" max="8924" width="47.140625" style="47" customWidth="1"/>
    <col min="8925" max="8925" width="10.42578125" style="47" bestFit="1" customWidth="1"/>
    <col min="8926" max="8926" width="11.7109375" style="47" customWidth="1"/>
    <col min="8927" max="8927" width="7.7109375" style="47" bestFit="1" customWidth="1"/>
    <col min="8928" max="8928" width="10.28515625" style="47" customWidth="1"/>
    <col min="8929" max="8929" width="10" style="47" customWidth="1"/>
    <col min="8930" max="8931" width="8.140625" style="47" customWidth="1"/>
    <col min="8932" max="8933" width="0" style="47" hidden="1" customWidth="1"/>
    <col min="8934" max="8934" width="10.42578125" style="47" customWidth="1"/>
    <col min="8935" max="8935" width="10.42578125" style="47" bestFit="1" customWidth="1"/>
    <col min="8936" max="8936" width="7.7109375" style="47" bestFit="1" customWidth="1"/>
    <col min="8937" max="8937" width="11.5703125" style="47" customWidth="1"/>
    <col min="8938" max="8938" width="9.140625" style="47"/>
    <col min="8939" max="8939" width="8.5703125" style="47" customWidth="1"/>
    <col min="8940" max="8940" width="8" style="47" customWidth="1"/>
    <col min="8941" max="9175" width="9.140625" style="47"/>
    <col min="9176" max="9176" width="7.28515625" style="47" bestFit="1" customWidth="1"/>
    <col min="9177" max="9177" width="6.7109375" style="47" customWidth="1"/>
    <col min="9178" max="9178" width="7.28515625" style="47" bestFit="1" customWidth="1"/>
    <col min="9179" max="9179" width="9.42578125" style="47" bestFit="1" customWidth="1"/>
    <col min="9180" max="9180" width="47.140625" style="47" customWidth="1"/>
    <col min="9181" max="9181" width="10.42578125" style="47" bestFit="1" customWidth="1"/>
    <col min="9182" max="9182" width="11.7109375" style="47" customWidth="1"/>
    <col min="9183" max="9183" width="7.7109375" style="47" bestFit="1" customWidth="1"/>
    <col min="9184" max="9184" width="10.28515625" style="47" customWidth="1"/>
    <col min="9185" max="9185" width="10" style="47" customWidth="1"/>
    <col min="9186" max="9187" width="8.140625" style="47" customWidth="1"/>
    <col min="9188" max="9189" width="0" style="47" hidden="1" customWidth="1"/>
    <col min="9190" max="9190" width="10.42578125" style="47" customWidth="1"/>
    <col min="9191" max="9191" width="10.42578125" style="47" bestFit="1" customWidth="1"/>
    <col min="9192" max="9192" width="7.7109375" style="47" bestFit="1" customWidth="1"/>
    <col min="9193" max="9193" width="11.5703125" style="47" customWidth="1"/>
    <col min="9194" max="9194" width="9.140625" style="47"/>
    <col min="9195" max="9195" width="8.5703125" style="47" customWidth="1"/>
    <col min="9196" max="9196" width="8" style="47" customWidth="1"/>
    <col min="9197" max="9431" width="9.140625" style="47"/>
    <col min="9432" max="9432" width="7.28515625" style="47" bestFit="1" customWidth="1"/>
    <col min="9433" max="9433" width="6.7109375" style="47" customWidth="1"/>
    <col min="9434" max="9434" width="7.28515625" style="47" bestFit="1" customWidth="1"/>
    <col min="9435" max="9435" width="9.42578125" style="47" bestFit="1" customWidth="1"/>
    <col min="9436" max="9436" width="47.140625" style="47" customWidth="1"/>
    <col min="9437" max="9437" width="10.42578125" style="47" bestFit="1" customWidth="1"/>
    <col min="9438" max="9438" width="11.7109375" style="47" customWidth="1"/>
    <col min="9439" max="9439" width="7.7109375" style="47" bestFit="1" customWidth="1"/>
    <col min="9440" max="9440" width="10.28515625" style="47" customWidth="1"/>
    <col min="9441" max="9441" width="10" style="47" customWidth="1"/>
    <col min="9442" max="9443" width="8.140625" style="47" customWidth="1"/>
    <col min="9444" max="9445" width="0" style="47" hidden="1" customWidth="1"/>
    <col min="9446" max="9446" width="10.42578125" style="47" customWidth="1"/>
    <col min="9447" max="9447" width="10.42578125" style="47" bestFit="1" customWidth="1"/>
    <col min="9448" max="9448" width="7.7109375" style="47" bestFit="1" customWidth="1"/>
    <col min="9449" max="9449" width="11.5703125" style="47" customWidth="1"/>
    <col min="9450" max="9450" width="9.140625" style="47"/>
    <col min="9451" max="9451" width="8.5703125" style="47" customWidth="1"/>
    <col min="9452" max="9452" width="8" style="47" customWidth="1"/>
    <col min="9453" max="9687" width="9.140625" style="47"/>
    <col min="9688" max="9688" width="7.28515625" style="47" bestFit="1" customWidth="1"/>
    <col min="9689" max="9689" width="6.7109375" style="47" customWidth="1"/>
    <col min="9690" max="9690" width="7.28515625" style="47" bestFit="1" customWidth="1"/>
    <col min="9691" max="9691" width="9.42578125" style="47" bestFit="1" customWidth="1"/>
    <col min="9692" max="9692" width="47.140625" style="47" customWidth="1"/>
    <col min="9693" max="9693" width="10.42578125" style="47" bestFit="1" customWidth="1"/>
    <col min="9694" max="9694" width="11.7109375" style="47" customWidth="1"/>
    <col min="9695" max="9695" width="7.7109375" style="47" bestFit="1" customWidth="1"/>
    <col min="9696" max="9696" width="10.28515625" style="47" customWidth="1"/>
    <col min="9697" max="9697" width="10" style="47" customWidth="1"/>
    <col min="9698" max="9699" width="8.140625" style="47" customWidth="1"/>
    <col min="9700" max="9701" width="0" style="47" hidden="1" customWidth="1"/>
    <col min="9702" max="9702" width="10.42578125" style="47" customWidth="1"/>
    <col min="9703" max="9703" width="10.42578125" style="47" bestFit="1" customWidth="1"/>
    <col min="9704" max="9704" width="7.7109375" style="47" bestFit="1" customWidth="1"/>
    <col min="9705" max="9705" width="11.5703125" style="47" customWidth="1"/>
    <col min="9706" max="9706" width="9.140625" style="47"/>
    <col min="9707" max="9707" width="8.5703125" style="47" customWidth="1"/>
    <col min="9708" max="9708" width="8" style="47" customWidth="1"/>
    <col min="9709" max="9943" width="9.140625" style="47"/>
    <col min="9944" max="9944" width="7.28515625" style="47" bestFit="1" customWidth="1"/>
    <col min="9945" max="9945" width="6.7109375" style="47" customWidth="1"/>
    <col min="9946" max="9946" width="7.28515625" style="47" bestFit="1" customWidth="1"/>
    <col min="9947" max="9947" width="9.42578125" style="47" bestFit="1" customWidth="1"/>
    <col min="9948" max="9948" width="47.140625" style="47" customWidth="1"/>
    <col min="9949" max="9949" width="10.42578125" style="47" bestFit="1" customWidth="1"/>
    <col min="9950" max="9950" width="11.7109375" style="47" customWidth="1"/>
    <col min="9951" max="9951" width="7.7109375" style="47" bestFit="1" customWidth="1"/>
    <col min="9952" max="9952" width="10.28515625" style="47" customWidth="1"/>
    <col min="9953" max="9953" width="10" style="47" customWidth="1"/>
    <col min="9954" max="9955" width="8.140625" style="47" customWidth="1"/>
    <col min="9956" max="9957" width="0" style="47" hidden="1" customWidth="1"/>
    <col min="9958" max="9958" width="10.42578125" style="47" customWidth="1"/>
    <col min="9959" max="9959" width="10.42578125" style="47" bestFit="1" customWidth="1"/>
    <col min="9960" max="9960" width="7.7109375" style="47" bestFit="1" customWidth="1"/>
    <col min="9961" max="9961" width="11.5703125" style="47" customWidth="1"/>
    <col min="9962" max="9962" width="9.140625" style="47"/>
    <col min="9963" max="9963" width="8.5703125" style="47" customWidth="1"/>
    <col min="9964" max="9964" width="8" style="47" customWidth="1"/>
    <col min="9965" max="10199" width="9.140625" style="47"/>
    <col min="10200" max="10200" width="7.28515625" style="47" bestFit="1" customWidth="1"/>
    <col min="10201" max="10201" width="6.7109375" style="47" customWidth="1"/>
    <col min="10202" max="10202" width="7.28515625" style="47" bestFit="1" customWidth="1"/>
    <col min="10203" max="10203" width="9.42578125" style="47" bestFit="1" customWidth="1"/>
    <col min="10204" max="10204" width="47.140625" style="47" customWidth="1"/>
    <col min="10205" max="10205" width="10.42578125" style="47" bestFit="1" customWidth="1"/>
    <col min="10206" max="10206" width="11.7109375" style="47" customWidth="1"/>
    <col min="10207" max="10207" width="7.7109375" style="47" bestFit="1" customWidth="1"/>
    <col min="10208" max="10208" width="10.28515625" style="47" customWidth="1"/>
    <col min="10209" max="10209" width="10" style="47" customWidth="1"/>
    <col min="10210" max="10211" width="8.140625" style="47" customWidth="1"/>
    <col min="10212" max="10213" width="0" style="47" hidden="1" customWidth="1"/>
    <col min="10214" max="10214" width="10.42578125" style="47" customWidth="1"/>
    <col min="10215" max="10215" width="10.42578125" style="47" bestFit="1" customWidth="1"/>
    <col min="10216" max="10216" width="7.7109375" style="47" bestFit="1" customWidth="1"/>
    <col min="10217" max="10217" width="11.5703125" style="47" customWidth="1"/>
    <col min="10218" max="10218" width="9.140625" style="47"/>
    <col min="10219" max="10219" width="8.5703125" style="47" customWidth="1"/>
    <col min="10220" max="10220" width="8" style="47" customWidth="1"/>
    <col min="10221" max="10455" width="9.140625" style="47"/>
    <col min="10456" max="10456" width="7.28515625" style="47" bestFit="1" customWidth="1"/>
    <col min="10457" max="10457" width="6.7109375" style="47" customWidth="1"/>
    <col min="10458" max="10458" width="7.28515625" style="47" bestFit="1" customWidth="1"/>
    <col min="10459" max="10459" width="9.42578125" style="47" bestFit="1" customWidth="1"/>
    <col min="10460" max="10460" width="47.140625" style="47" customWidth="1"/>
    <col min="10461" max="10461" width="10.42578125" style="47" bestFit="1" customWidth="1"/>
    <col min="10462" max="10462" width="11.7109375" style="47" customWidth="1"/>
    <col min="10463" max="10463" width="7.7109375" style="47" bestFit="1" customWidth="1"/>
    <col min="10464" max="10464" width="10.28515625" style="47" customWidth="1"/>
    <col min="10465" max="10465" width="10" style="47" customWidth="1"/>
    <col min="10466" max="10467" width="8.140625" style="47" customWidth="1"/>
    <col min="10468" max="10469" width="0" style="47" hidden="1" customWidth="1"/>
    <col min="10470" max="10470" width="10.42578125" style="47" customWidth="1"/>
    <col min="10471" max="10471" width="10.42578125" style="47" bestFit="1" customWidth="1"/>
    <col min="10472" max="10472" width="7.7109375" style="47" bestFit="1" customWidth="1"/>
    <col min="10473" max="10473" width="11.5703125" style="47" customWidth="1"/>
    <col min="10474" max="10474" width="9.140625" style="47"/>
    <col min="10475" max="10475" width="8.5703125" style="47" customWidth="1"/>
    <col min="10476" max="10476" width="8" style="47" customWidth="1"/>
    <col min="10477" max="10711" width="9.140625" style="47"/>
    <col min="10712" max="10712" width="7.28515625" style="47" bestFit="1" customWidth="1"/>
    <col min="10713" max="10713" width="6.7109375" style="47" customWidth="1"/>
    <col min="10714" max="10714" width="7.28515625" style="47" bestFit="1" customWidth="1"/>
    <col min="10715" max="10715" width="9.42578125" style="47" bestFit="1" customWidth="1"/>
    <col min="10716" max="10716" width="47.140625" style="47" customWidth="1"/>
    <col min="10717" max="10717" width="10.42578125" style="47" bestFit="1" customWidth="1"/>
    <col min="10718" max="10718" width="11.7109375" style="47" customWidth="1"/>
    <col min="10719" max="10719" width="7.7109375" style="47" bestFit="1" customWidth="1"/>
    <col min="10720" max="10720" width="10.28515625" style="47" customWidth="1"/>
    <col min="10721" max="10721" width="10" style="47" customWidth="1"/>
    <col min="10722" max="10723" width="8.140625" style="47" customWidth="1"/>
    <col min="10724" max="10725" width="0" style="47" hidden="1" customWidth="1"/>
    <col min="10726" max="10726" width="10.42578125" style="47" customWidth="1"/>
    <col min="10727" max="10727" width="10.42578125" style="47" bestFit="1" customWidth="1"/>
    <col min="10728" max="10728" width="7.7109375" style="47" bestFit="1" customWidth="1"/>
    <col min="10729" max="10729" width="11.5703125" style="47" customWidth="1"/>
    <col min="10730" max="10730" width="9.140625" style="47"/>
    <col min="10731" max="10731" width="8.5703125" style="47" customWidth="1"/>
    <col min="10732" max="10732" width="8" style="47" customWidth="1"/>
    <col min="10733" max="10967" width="9.140625" style="47"/>
    <col min="10968" max="10968" width="7.28515625" style="47" bestFit="1" customWidth="1"/>
    <col min="10969" max="10969" width="6.7109375" style="47" customWidth="1"/>
    <col min="10970" max="10970" width="7.28515625" style="47" bestFit="1" customWidth="1"/>
    <col min="10971" max="10971" width="9.42578125" style="47" bestFit="1" customWidth="1"/>
    <col min="10972" max="10972" width="47.140625" style="47" customWidth="1"/>
    <col min="10973" max="10973" width="10.42578125" style="47" bestFit="1" customWidth="1"/>
    <col min="10974" max="10974" width="11.7109375" style="47" customWidth="1"/>
    <col min="10975" max="10975" width="7.7109375" style="47" bestFit="1" customWidth="1"/>
    <col min="10976" max="10976" width="10.28515625" style="47" customWidth="1"/>
    <col min="10977" max="10977" width="10" style="47" customWidth="1"/>
    <col min="10978" max="10979" width="8.140625" style="47" customWidth="1"/>
    <col min="10980" max="10981" width="0" style="47" hidden="1" customWidth="1"/>
    <col min="10982" max="10982" width="10.42578125" style="47" customWidth="1"/>
    <col min="10983" max="10983" width="10.42578125" style="47" bestFit="1" customWidth="1"/>
    <col min="10984" max="10984" width="7.7109375" style="47" bestFit="1" customWidth="1"/>
    <col min="10985" max="10985" width="11.5703125" style="47" customWidth="1"/>
    <col min="10986" max="10986" width="9.140625" style="47"/>
    <col min="10987" max="10987" width="8.5703125" style="47" customWidth="1"/>
    <col min="10988" max="10988" width="8" style="47" customWidth="1"/>
    <col min="10989" max="11223" width="9.140625" style="47"/>
    <col min="11224" max="11224" width="7.28515625" style="47" bestFit="1" customWidth="1"/>
    <col min="11225" max="11225" width="6.7109375" style="47" customWidth="1"/>
    <col min="11226" max="11226" width="7.28515625" style="47" bestFit="1" customWidth="1"/>
    <col min="11227" max="11227" width="9.42578125" style="47" bestFit="1" customWidth="1"/>
    <col min="11228" max="11228" width="47.140625" style="47" customWidth="1"/>
    <col min="11229" max="11229" width="10.42578125" style="47" bestFit="1" customWidth="1"/>
    <col min="11230" max="11230" width="11.7109375" style="47" customWidth="1"/>
    <col min="11231" max="11231" width="7.7109375" style="47" bestFit="1" customWidth="1"/>
    <col min="11232" max="11232" width="10.28515625" style="47" customWidth="1"/>
    <col min="11233" max="11233" width="10" style="47" customWidth="1"/>
    <col min="11234" max="11235" width="8.140625" style="47" customWidth="1"/>
    <col min="11236" max="11237" width="0" style="47" hidden="1" customWidth="1"/>
    <col min="11238" max="11238" width="10.42578125" style="47" customWidth="1"/>
    <col min="11239" max="11239" width="10.42578125" style="47" bestFit="1" customWidth="1"/>
    <col min="11240" max="11240" width="7.7109375" style="47" bestFit="1" customWidth="1"/>
    <col min="11241" max="11241" width="11.5703125" style="47" customWidth="1"/>
    <col min="11242" max="11242" width="9.140625" style="47"/>
    <col min="11243" max="11243" width="8.5703125" style="47" customWidth="1"/>
    <col min="11244" max="11244" width="8" style="47" customWidth="1"/>
    <col min="11245" max="11479" width="9.140625" style="47"/>
    <col min="11480" max="11480" width="7.28515625" style="47" bestFit="1" customWidth="1"/>
    <col min="11481" max="11481" width="6.7109375" style="47" customWidth="1"/>
    <col min="11482" max="11482" width="7.28515625" style="47" bestFit="1" customWidth="1"/>
    <col min="11483" max="11483" width="9.42578125" style="47" bestFit="1" customWidth="1"/>
    <col min="11484" max="11484" width="47.140625" style="47" customWidth="1"/>
    <col min="11485" max="11485" width="10.42578125" style="47" bestFit="1" customWidth="1"/>
    <col min="11486" max="11486" width="11.7109375" style="47" customWidth="1"/>
    <col min="11487" max="11487" width="7.7109375" style="47" bestFit="1" customWidth="1"/>
    <col min="11488" max="11488" width="10.28515625" style="47" customWidth="1"/>
    <col min="11489" max="11489" width="10" style="47" customWidth="1"/>
    <col min="11490" max="11491" width="8.140625" style="47" customWidth="1"/>
    <col min="11492" max="11493" width="0" style="47" hidden="1" customWidth="1"/>
    <col min="11494" max="11494" width="10.42578125" style="47" customWidth="1"/>
    <col min="11495" max="11495" width="10.42578125" style="47" bestFit="1" customWidth="1"/>
    <col min="11496" max="11496" width="7.7109375" style="47" bestFit="1" customWidth="1"/>
    <col min="11497" max="11497" width="11.5703125" style="47" customWidth="1"/>
    <col min="11498" max="11498" width="9.140625" style="47"/>
    <col min="11499" max="11499" width="8.5703125" style="47" customWidth="1"/>
    <col min="11500" max="11500" width="8" style="47" customWidth="1"/>
    <col min="11501" max="11735" width="9.140625" style="47"/>
    <col min="11736" max="11736" width="7.28515625" style="47" bestFit="1" customWidth="1"/>
    <col min="11737" max="11737" width="6.7109375" style="47" customWidth="1"/>
    <col min="11738" max="11738" width="7.28515625" style="47" bestFit="1" customWidth="1"/>
    <col min="11739" max="11739" width="9.42578125" style="47" bestFit="1" customWidth="1"/>
    <col min="11740" max="11740" width="47.140625" style="47" customWidth="1"/>
    <col min="11741" max="11741" width="10.42578125" style="47" bestFit="1" customWidth="1"/>
    <col min="11742" max="11742" width="11.7109375" style="47" customWidth="1"/>
    <col min="11743" max="11743" width="7.7109375" style="47" bestFit="1" customWidth="1"/>
    <col min="11744" max="11744" width="10.28515625" style="47" customWidth="1"/>
    <col min="11745" max="11745" width="10" style="47" customWidth="1"/>
    <col min="11746" max="11747" width="8.140625" style="47" customWidth="1"/>
    <col min="11748" max="11749" width="0" style="47" hidden="1" customWidth="1"/>
    <col min="11750" max="11750" width="10.42578125" style="47" customWidth="1"/>
    <col min="11751" max="11751" width="10.42578125" style="47" bestFit="1" customWidth="1"/>
    <col min="11752" max="11752" width="7.7109375" style="47" bestFit="1" customWidth="1"/>
    <col min="11753" max="11753" width="11.5703125" style="47" customWidth="1"/>
    <col min="11754" max="11754" width="9.140625" style="47"/>
    <col min="11755" max="11755" width="8.5703125" style="47" customWidth="1"/>
    <col min="11756" max="11756" width="8" style="47" customWidth="1"/>
    <col min="11757" max="11991" width="9.140625" style="47"/>
    <col min="11992" max="11992" width="7.28515625" style="47" bestFit="1" customWidth="1"/>
    <col min="11993" max="11993" width="6.7109375" style="47" customWidth="1"/>
    <col min="11994" max="11994" width="7.28515625" style="47" bestFit="1" customWidth="1"/>
    <col min="11995" max="11995" width="9.42578125" style="47" bestFit="1" customWidth="1"/>
    <col min="11996" max="11996" width="47.140625" style="47" customWidth="1"/>
    <col min="11997" max="11997" width="10.42578125" style="47" bestFit="1" customWidth="1"/>
    <col min="11998" max="11998" width="11.7109375" style="47" customWidth="1"/>
    <col min="11999" max="11999" width="7.7109375" style="47" bestFit="1" customWidth="1"/>
    <col min="12000" max="12000" width="10.28515625" style="47" customWidth="1"/>
    <col min="12001" max="12001" width="10" style="47" customWidth="1"/>
    <col min="12002" max="12003" width="8.140625" style="47" customWidth="1"/>
    <col min="12004" max="12005" width="0" style="47" hidden="1" customWidth="1"/>
    <col min="12006" max="12006" width="10.42578125" style="47" customWidth="1"/>
    <col min="12007" max="12007" width="10.42578125" style="47" bestFit="1" customWidth="1"/>
    <col min="12008" max="12008" width="7.7109375" style="47" bestFit="1" customWidth="1"/>
    <col min="12009" max="12009" width="11.5703125" style="47" customWidth="1"/>
    <col min="12010" max="12010" width="9.140625" style="47"/>
    <col min="12011" max="12011" width="8.5703125" style="47" customWidth="1"/>
    <col min="12012" max="12012" width="8" style="47" customWidth="1"/>
    <col min="12013" max="12247" width="9.140625" style="47"/>
    <col min="12248" max="12248" width="7.28515625" style="47" bestFit="1" customWidth="1"/>
    <col min="12249" max="12249" width="6.7109375" style="47" customWidth="1"/>
    <col min="12250" max="12250" width="7.28515625" style="47" bestFit="1" customWidth="1"/>
    <col min="12251" max="12251" width="9.42578125" style="47" bestFit="1" customWidth="1"/>
    <col min="12252" max="12252" width="47.140625" style="47" customWidth="1"/>
    <col min="12253" max="12253" width="10.42578125" style="47" bestFit="1" customWidth="1"/>
    <col min="12254" max="12254" width="11.7109375" style="47" customWidth="1"/>
    <col min="12255" max="12255" width="7.7109375" style="47" bestFit="1" customWidth="1"/>
    <col min="12256" max="12256" width="10.28515625" style="47" customWidth="1"/>
    <col min="12257" max="12257" width="10" style="47" customWidth="1"/>
    <col min="12258" max="12259" width="8.140625" style="47" customWidth="1"/>
    <col min="12260" max="12261" width="0" style="47" hidden="1" customWidth="1"/>
    <col min="12262" max="12262" width="10.42578125" style="47" customWidth="1"/>
    <col min="12263" max="12263" width="10.42578125" style="47" bestFit="1" customWidth="1"/>
    <col min="12264" max="12264" width="7.7109375" style="47" bestFit="1" customWidth="1"/>
    <col min="12265" max="12265" width="11.5703125" style="47" customWidth="1"/>
    <col min="12266" max="12266" width="9.140625" style="47"/>
    <col min="12267" max="12267" width="8.5703125" style="47" customWidth="1"/>
    <col min="12268" max="12268" width="8" style="47" customWidth="1"/>
    <col min="12269" max="12503" width="9.140625" style="47"/>
    <col min="12504" max="12504" width="7.28515625" style="47" bestFit="1" customWidth="1"/>
    <col min="12505" max="12505" width="6.7109375" style="47" customWidth="1"/>
    <col min="12506" max="12506" width="7.28515625" style="47" bestFit="1" customWidth="1"/>
    <col min="12507" max="12507" width="9.42578125" style="47" bestFit="1" customWidth="1"/>
    <col min="12508" max="12508" width="47.140625" style="47" customWidth="1"/>
    <col min="12509" max="12509" width="10.42578125" style="47" bestFit="1" customWidth="1"/>
    <col min="12510" max="12510" width="11.7109375" style="47" customWidth="1"/>
    <col min="12511" max="12511" width="7.7109375" style="47" bestFit="1" customWidth="1"/>
    <col min="12512" max="12512" width="10.28515625" style="47" customWidth="1"/>
    <col min="12513" max="12513" width="10" style="47" customWidth="1"/>
    <col min="12514" max="12515" width="8.140625" style="47" customWidth="1"/>
    <col min="12516" max="12517" width="0" style="47" hidden="1" customWidth="1"/>
    <col min="12518" max="12518" width="10.42578125" style="47" customWidth="1"/>
    <col min="12519" max="12519" width="10.42578125" style="47" bestFit="1" customWidth="1"/>
    <col min="12520" max="12520" width="7.7109375" style="47" bestFit="1" customWidth="1"/>
    <col min="12521" max="12521" width="11.5703125" style="47" customWidth="1"/>
    <col min="12522" max="12522" width="9.140625" style="47"/>
    <col min="12523" max="12523" width="8.5703125" style="47" customWidth="1"/>
    <col min="12524" max="12524" width="8" style="47" customWidth="1"/>
    <col min="12525" max="12759" width="9.140625" style="47"/>
    <col min="12760" max="12760" width="7.28515625" style="47" bestFit="1" customWidth="1"/>
    <col min="12761" max="12761" width="6.7109375" style="47" customWidth="1"/>
    <col min="12762" max="12762" width="7.28515625" style="47" bestFit="1" customWidth="1"/>
    <col min="12763" max="12763" width="9.42578125" style="47" bestFit="1" customWidth="1"/>
    <col min="12764" max="12764" width="47.140625" style="47" customWidth="1"/>
    <col min="12765" max="12765" width="10.42578125" style="47" bestFit="1" customWidth="1"/>
    <col min="12766" max="12766" width="11.7109375" style="47" customWidth="1"/>
    <col min="12767" max="12767" width="7.7109375" style="47" bestFit="1" customWidth="1"/>
    <col min="12768" max="12768" width="10.28515625" style="47" customWidth="1"/>
    <col min="12769" max="12769" width="10" style="47" customWidth="1"/>
    <col min="12770" max="12771" width="8.140625" style="47" customWidth="1"/>
    <col min="12772" max="12773" width="0" style="47" hidden="1" customWidth="1"/>
    <col min="12774" max="12774" width="10.42578125" style="47" customWidth="1"/>
    <col min="12775" max="12775" width="10.42578125" style="47" bestFit="1" customWidth="1"/>
    <col min="12776" max="12776" width="7.7109375" style="47" bestFit="1" customWidth="1"/>
    <col min="12777" max="12777" width="11.5703125" style="47" customWidth="1"/>
    <col min="12778" max="12778" width="9.140625" style="47"/>
    <col min="12779" max="12779" width="8.5703125" style="47" customWidth="1"/>
    <col min="12780" max="12780" width="8" style="47" customWidth="1"/>
    <col min="12781" max="13015" width="9.140625" style="47"/>
    <col min="13016" max="13016" width="7.28515625" style="47" bestFit="1" customWidth="1"/>
    <col min="13017" max="13017" width="6.7109375" style="47" customWidth="1"/>
    <col min="13018" max="13018" width="7.28515625" style="47" bestFit="1" customWidth="1"/>
    <col min="13019" max="13019" width="9.42578125" style="47" bestFit="1" customWidth="1"/>
    <col min="13020" max="13020" width="47.140625" style="47" customWidth="1"/>
    <col min="13021" max="13021" width="10.42578125" style="47" bestFit="1" customWidth="1"/>
    <col min="13022" max="13022" width="11.7109375" style="47" customWidth="1"/>
    <col min="13023" max="13023" width="7.7109375" style="47" bestFit="1" customWidth="1"/>
    <col min="13024" max="13024" width="10.28515625" style="47" customWidth="1"/>
    <col min="13025" max="13025" width="10" style="47" customWidth="1"/>
    <col min="13026" max="13027" width="8.140625" style="47" customWidth="1"/>
    <col min="13028" max="13029" width="0" style="47" hidden="1" customWidth="1"/>
    <col min="13030" max="13030" width="10.42578125" style="47" customWidth="1"/>
    <col min="13031" max="13031" width="10.42578125" style="47" bestFit="1" customWidth="1"/>
    <col min="13032" max="13032" width="7.7109375" style="47" bestFit="1" customWidth="1"/>
    <col min="13033" max="13033" width="11.5703125" style="47" customWidth="1"/>
    <col min="13034" max="13034" width="9.140625" style="47"/>
    <col min="13035" max="13035" width="8.5703125" style="47" customWidth="1"/>
    <col min="13036" max="13036" width="8" style="47" customWidth="1"/>
    <col min="13037" max="13271" width="9.140625" style="47"/>
    <col min="13272" max="13272" width="7.28515625" style="47" bestFit="1" customWidth="1"/>
    <col min="13273" max="13273" width="6.7109375" style="47" customWidth="1"/>
    <col min="13274" max="13274" width="7.28515625" style="47" bestFit="1" customWidth="1"/>
    <col min="13275" max="13275" width="9.42578125" style="47" bestFit="1" customWidth="1"/>
    <col min="13276" max="13276" width="47.140625" style="47" customWidth="1"/>
    <col min="13277" max="13277" width="10.42578125" style="47" bestFit="1" customWidth="1"/>
    <col min="13278" max="13278" width="11.7109375" style="47" customWidth="1"/>
    <col min="13279" max="13279" width="7.7109375" style="47" bestFit="1" customWidth="1"/>
    <col min="13280" max="13280" width="10.28515625" style="47" customWidth="1"/>
    <col min="13281" max="13281" width="10" style="47" customWidth="1"/>
    <col min="13282" max="13283" width="8.140625" style="47" customWidth="1"/>
    <col min="13284" max="13285" width="0" style="47" hidden="1" customWidth="1"/>
    <col min="13286" max="13286" width="10.42578125" style="47" customWidth="1"/>
    <col min="13287" max="13287" width="10.42578125" style="47" bestFit="1" customWidth="1"/>
    <col min="13288" max="13288" width="7.7109375" style="47" bestFit="1" customWidth="1"/>
    <col min="13289" max="13289" width="11.5703125" style="47" customWidth="1"/>
    <col min="13290" max="13290" width="9.140625" style="47"/>
    <col min="13291" max="13291" width="8.5703125" style="47" customWidth="1"/>
    <col min="13292" max="13292" width="8" style="47" customWidth="1"/>
    <col min="13293" max="13527" width="9.140625" style="47"/>
    <col min="13528" max="13528" width="7.28515625" style="47" bestFit="1" customWidth="1"/>
    <col min="13529" max="13529" width="6.7109375" style="47" customWidth="1"/>
    <col min="13530" max="13530" width="7.28515625" style="47" bestFit="1" customWidth="1"/>
    <col min="13531" max="13531" width="9.42578125" style="47" bestFit="1" customWidth="1"/>
    <col min="13532" max="13532" width="47.140625" style="47" customWidth="1"/>
    <col min="13533" max="13533" width="10.42578125" style="47" bestFit="1" customWidth="1"/>
    <col min="13534" max="13534" width="11.7109375" style="47" customWidth="1"/>
    <col min="13535" max="13535" width="7.7109375" style="47" bestFit="1" customWidth="1"/>
    <col min="13536" max="13536" width="10.28515625" style="47" customWidth="1"/>
    <col min="13537" max="13537" width="10" style="47" customWidth="1"/>
    <col min="13538" max="13539" width="8.140625" style="47" customWidth="1"/>
    <col min="13540" max="13541" width="0" style="47" hidden="1" customWidth="1"/>
    <col min="13542" max="13542" width="10.42578125" style="47" customWidth="1"/>
    <col min="13543" max="13543" width="10.42578125" style="47" bestFit="1" customWidth="1"/>
    <col min="13544" max="13544" width="7.7109375" style="47" bestFit="1" customWidth="1"/>
    <col min="13545" max="13545" width="11.5703125" style="47" customWidth="1"/>
    <col min="13546" max="13546" width="9.140625" style="47"/>
    <col min="13547" max="13547" width="8.5703125" style="47" customWidth="1"/>
    <col min="13548" max="13548" width="8" style="47" customWidth="1"/>
    <col min="13549" max="13783" width="9.140625" style="47"/>
    <col min="13784" max="13784" width="7.28515625" style="47" bestFit="1" customWidth="1"/>
    <col min="13785" max="13785" width="6.7109375" style="47" customWidth="1"/>
    <col min="13786" max="13786" width="7.28515625" style="47" bestFit="1" customWidth="1"/>
    <col min="13787" max="13787" width="9.42578125" style="47" bestFit="1" customWidth="1"/>
    <col min="13788" max="13788" width="47.140625" style="47" customWidth="1"/>
    <col min="13789" max="13789" width="10.42578125" style="47" bestFit="1" customWidth="1"/>
    <col min="13790" max="13790" width="11.7109375" style="47" customWidth="1"/>
    <col min="13791" max="13791" width="7.7109375" style="47" bestFit="1" customWidth="1"/>
    <col min="13792" max="13792" width="10.28515625" style="47" customWidth="1"/>
    <col min="13793" max="13793" width="10" style="47" customWidth="1"/>
    <col min="13794" max="13795" width="8.140625" style="47" customWidth="1"/>
    <col min="13796" max="13797" width="0" style="47" hidden="1" customWidth="1"/>
    <col min="13798" max="13798" width="10.42578125" style="47" customWidth="1"/>
    <col min="13799" max="13799" width="10.42578125" style="47" bestFit="1" customWidth="1"/>
    <col min="13800" max="13800" width="7.7109375" style="47" bestFit="1" customWidth="1"/>
    <col min="13801" max="13801" width="11.5703125" style="47" customWidth="1"/>
    <col min="13802" max="13802" width="9.140625" style="47"/>
    <col min="13803" max="13803" width="8.5703125" style="47" customWidth="1"/>
    <col min="13804" max="13804" width="8" style="47" customWidth="1"/>
    <col min="13805" max="14039" width="9.140625" style="47"/>
    <col min="14040" max="14040" width="7.28515625" style="47" bestFit="1" customWidth="1"/>
    <col min="14041" max="14041" width="6.7109375" style="47" customWidth="1"/>
    <col min="14042" max="14042" width="7.28515625" style="47" bestFit="1" customWidth="1"/>
    <col min="14043" max="14043" width="9.42578125" style="47" bestFit="1" customWidth="1"/>
    <col min="14044" max="14044" width="47.140625" style="47" customWidth="1"/>
    <col min="14045" max="14045" width="10.42578125" style="47" bestFit="1" customWidth="1"/>
    <col min="14046" max="14046" width="11.7109375" style="47" customWidth="1"/>
    <col min="14047" max="14047" width="7.7109375" style="47" bestFit="1" customWidth="1"/>
    <col min="14048" max="14048" width="10.28515625" style="47" customWidth="1"/>
    <col min="14049" max="14049" width="10" style="47" customWidth="1"/>
    <col min="14050" max="14051" width="8.140625" style="47" customWidth="1"/>
    <col min="14052" max="14053" width="0" style="47" hidden="1" customWidth="1"/>
    <col min="14054" max="14054" width="10.42578125" style="47" customWidth="1"/>
    <col min="14055" max="14055" width="10.42578125" style="47" bestFit="1" customWidth="1"/>
    <col min="14056" max="14056" width="7.7109375" style="47" bestFit="1" customWidth="1"/>
    <col min="14057" max="14057" width="11.5703125" style="47" customWidth="1"/>
    <col min="14058" max="14058" width="9.140625" style="47"/>
    <col min="14059" max="14059" width="8.5703125" style="47" customWidth="1"/>
    <col min="14060" max="14060" width="8" style="47" customWidth="1"/>
    <col min="14061" max="14295" width="9.140625" style="47"/>
    <col min="14296" max="14296" width="7.28515625" style="47" bestFit="1" customWidth="1"/>
    <col min="14297" max="14297" width="6.7109375" style="47" customWidth="1"/>
    <col min="14298" max="14298" width="7.28515625" style="47" bestFit="1" customWidth="1"/>
    <col min="14299" max="14299" width="9.42578125" style="47" bestFit="1" customWidth="1"/>
    <col min="14300" max="14300" width="47.140625" style="47" customWidth="1"/>
    <col min="14301" max="14301" width="10.42578125" style="47" bestFit="1" customWidth="1"/>
    <col min="14302" max="14302" width="11.7109375" style="47" customWidth="1"/>
    <col min="14303" max="14303" width="7.7109375" style="47" bestFit="1" customWidth="1"/>
    <col min="14304" max="14304" width="10.28515625" style="47" customWidth="1"/>
    <col min="14305" max="14305" width="10" style="47" customWidth="1"/>
    <col min="14306" max="14307" width="8.140625" style="47" customWidth="1"/>
    <col min="14308" max="14309" width="0" style="47" hidden="1" customWidth="1"/>
    <col min="14310" max="14310" width="10.42578125" style="47" customWidth="1"/>
    <col min="14311" max="14311" width="10.42578125" style="47" bestFit="1" customWidth="1"/>
    <col min="14312" max="14312" width="7.7109375" style="47" bestFit="1" customWidth="1"/>
    <col min="14313" max="14313" width="11.5703125" style="47" customWidth="1"/>
    <col min="14314" max="14314" width="9.140625" style="47"/>
    <col min="14315" max="14315" width="8.5703125" style="47" customWidth="1"/>
    <col min="14316" max="14316" width="8" style="47" customWidth="1"/>
    <col min="14317" max="14551" width="9.140625" style="47"/>
    <col min="14552" max="14552" width="7.28515625" style="47" bestFit="1" customWidth="1"/>
    <col min="14553" max="14553" width="6.7109375" style="47" customWidth="1"/>
    <col min="14554" max="14554" width="7.28515625" style="47" bestFit="1" customWidth="1"/>
    <col min="14555" max="14555" width="9.42578125" style="47" bestFit="1" customWidth="1"/>
    <col min="14556" max="14556" width="47.140625" style="47" customWidth="1"/>
    <col min="14557" max="14557" width="10.42578125" style="47" bestFit="1" customWidth="1"/>
    <col min="14558" max="14558" width="11.7109375" style="47" customWidth="1"/>
    <col min="14559" max="14559" width="7.7109375" style="47" bestFit="1" customWidth="1"/>
    <col min="14560" max="14560" width="10.28515625" style="47" customWidth="1"/>
    <col min="14561" max="14561" width="10" style="47" customWidth="1"/>
    <col min="14562" max="14563" width="8.140625" style="47" customWidth="1"/>
    <col min="14564" max="14565" width="0" style="47" hidden="1" customWidth="1"/>
    <col min="14566" max="14566" width="10.42578125" style="47" customWidth="1"/>
    <col min="14567" max="14567" width="10.42578125" style="47" bestFit="1" customWidth="1"/>
    <col min="14568" max="14568" width="7.7109375" style="47" bestFit="1" customWidth="1"/>
    <col min="14569" max="14569" width="11.5703125" style="47" customWidth="1"/>
    <col min="14570" max="14570" width="9.140625" style="47"/>
    <col min="14571" max="14571" width="8.5703125" style="47" customWidth="1"/>
    <col min="14572" max="14572" width="8" style="47" customWidth="1"/>
    <col min="14573" max="14807" width="9.140625" style="47"/>
    <col min="14808" max="14808" width="7.28515625" style="47" bestFit="1" customWidth="1"/>
    <col min="14809" max="14809" width="6.7109375" style="47" customWidth="1"/>
    <col min="14810" max="14810" width="7.28515625" style="47" bestFit="1" customWidth="1"/>
    <col min="14811" max="14811" width="9.42578125" style="47" bestFit="1" customWidth="1"/>
    <col min="14812" max="14812" width="47.140625" style="47" customWidth="1"/>
    <col min="14813" max="14813" width="10.42578125" style="47" bestFit="1" customWidth="1"/>
    <col min="14814" max="14814" width="11.7109375" style="47" customWidth="1"/>
    <col min="14815" max="14815" width="7.7109375" style="47" bestFit="1" customWidth="1"/>
    <col min="14816" max="14816" width="10.28515625" style="47" customWidth="1"/>
    <col min="14817" max="14817" width="10" style="47" customWidth="1"/>
    <col min="14818" max="14819" width="8.140625" style="47" customWidth="1"/>
    <col min="14820" max="14821" width="0" style="47" hidden="1" customWidth="1"/>
    <col min="14822" max="14822" width="10.42578125" style="47" customWidth="1"/>
    <col min="14823" max="14823" width="10.42578125" style="47" bestFit="1" customWidth="1"/>
    <col min="14824" max="14824" width="7.7109375" style="47" bestFit="1" customWidth="1"/>
    <col min="14825" max="14825" width="11.5703125" style="47" customWidth="1"/>
    <col min="14826" max="14826" width="9.140625" style="47"/>
    <col min="14827" max="14827" width="8.5703125" style="47" customWidth="1"/>
    <col min="14828" max="14828" width="8" style="47" customWidth="1"/>
    <col min="14829" max="15063" width="9.140625" style="47"/>
    <col min="15064" max="15064" width="7.28515625" style="47" bestFit="1" customWidth="1"/>
    <col min="15065" max="15065" width="6.7109375" style="47" customWidth="1"/>
    <col min="15066" max="15066" width="7.28515625" style="47" bestFit="1" customWidth="1"/>
    <col min="15067" max="15067" width="9.42578125" style="47" bestFit="1" customWidth="1"/>
    <col min="15068" max="15068" width="47.140625" style="47" customWidth="1"/>
    <col min="15069" max="15069" width="10.42578125" style="47" bestFit="1" customWidth="1"/>
    <col min="15070" max="15070" width="11.7109375" style="47" customWidth="1"/>
    <col min="15071" max="15071" width="7.7109375" style="47" bestFit="1" customWidth="1"/>
    <col min="15072" max="15072" width="10.28515625" style="47" customWidth="1"/>
    <col min="15073" max="15073" width="10" style="47" customWidth="1"/>
    <col min="15074" max="15075" width="8.140625" style="47" customWidth="1"/>
    <col min="15076" max="15077" width="0" style="47" hidden="1" customWidth="1"/>
    <col min="15078" max="15078" width="10.42578125" style="47" customWidth="1"/>
    <col min="15079" max="15079" width="10.42578125" style="47" bestFit="1" customWidth="1"/>
    <col min="15080" max="15080" width="7.7109375" style="47" bestFit="1" customWidth="1"/>
    <col min="15081" max="15081" width="11.5703125" style="47" customWidth="1"/>
    <col min="15082" max="15082" width="9.140625" style="47"/>
    <col min="15083" max="15083" width="8.5703125" style="47" customWidth="1"/>
    <col min="15084" max="15084" width="8" style="47" customWidth="1"/>
    <col min="15085" max="15319" width="9.140625" style="47"/>
    <col min="15320" max="15320" width="7.28515625" style="47" bestFit="1" customWidth="1"/>
    <col min="15321" max="15321" width="6.7109375" style="47" customWidth="1"/>
    <col min="15322" max="15322" width="7.28515625" style="47" bestFit="1" customWidth="1"/>
    <col min="15323" max="15323" width="9.42578125" style="47" bestFit="1" customWidth="1"/>
    <col min="15324" max="15324" width="47.140625" style="47" customWidth="1"/>
    <col min="15325" max="15325" width="10.42578125" style="47" bestFit="1" customWidth="1"/>
    <col min="15326" max="15326" width="11.7109375" style="47" customWidth="1"/>
    <col min="15327" max="15327" width="7.7109375" style="47" bestFit="1" customWidth="1"/>
    <col min="15328" max="15328" width="10.28515625" style="47" customWidth="1"/>
    <col min="15329" max="15329" width="10" style="47" customWidth="1"/>
    <col min="15330" max="15331" width="8.140625" style="47" customWidth="1"/>
    <col min="15332" max="15333" width="0" style="47" hidden="1" customWidth="1"/>
    <col min="15334" max="15334" width="10.42578125" style="47" customWidth="1"/>
    <col min="15335" max="15335" width="10.42578125" style="47" bestFit="1" customWidth="1"/>
    <col min="15336" max="15336" width="7.7109375" style="47" bestFit="1" customWidth="1"/>
    <col min="15337" max="15337" width="11.5703125" style="47" customWidth="1"/>
    <col min="15338" max="15338" width="9.140625" style="47"/>
    <col min="15339" max="15339" width="8.5703125" style="47" customWidth="1"/>
    <col min="15340" max="15340" width="8" style="47" customWidth="1"/>
    <col min="15341" max="15575" width="9.140625" style="47"/>
    <col min="15576" max="15576" width="7.28515625" style="47" bestFit="1" customWidth="1"/>
    <col min="15577" max="15577" width="6.7109375" style="47" customWidth="1"/>
    <col min="15578" max="15578" width="7.28515625" style="47" bestFit="1" customWidth="1"/>
    <col min="15579" max="15579" width="9.42578125" style="47" bestFit="1" customWidth="1"/>
    <col min="15580" max="15580" width="47.140625" style="47" customWidth="1"/>
    <col min="15581" max="15581" width="10.42578125" style="47" bestFit="1" customWidth="1"/>
    <col min="15582" max="15582" width="11.7109375" style="47" customWidth="1"/>
    <col min="15583" max="15583" width="7.7109375" style="47" bestFit="1" customWidth="1"/>
    <col min="15584" max="15584" width="10.28515625" style="47" customWidth="1"/>
    <col min="15585" max="15585" width="10" style="47" customWidth="1"/>
    <col min="15586" max="15587" width="8.140625" style="47" customWidth="1"/>
    <col min="15588" max="15589" width="0" style="47" hidden="1" customWidth="1"/>
    <col min="15590" max="15590" width="10.42578125" style="47" customWidth="1"/>
    <col min="15591" max="15591" width="10.42578125" style="47" bestFit="1" customWidth="1"/>
    <col min="15592" max="15592" width="7.7109375" style="47" bestFit="1" customWidth="1"/>
    <col min="15593" max="15593" width="11.5703125" style="47" customWidth="1"/>
    <col min="15594" max="15594" width="9.140625" style="47"/>
    <col min="15595" max="15595" width="8.5703125" style="47" customWidth="1"/>
    <col min="15596" max="15596" width="8" style="47" customWidth="1"/>
    <col min="15597" max="15831" width="9.140625" style="47"/>
    <col min="15832" max="15832" width="7.28515625" style="47" bestFit="1" customWidth="1"/>
    <col min="15833" max="15833" width="6.7109375" style="47" customWidth="1"/>
    <col min="15834" max="15834" width="7.28515625" style="47" bestFit="1" customWidth="1"/>
    <col min="15835" max="15835" width="9.42578125" style="47" bestFit="1" customWidth="1"/>
    <col min="15836" max="15836" width="47.140625" style="47" customWidth="1"/>
    <col min="15837" max="15837" width="10.42578125" style="47" bestFit="1" customWidth="1"/>
    <col min="15838" max="15838" width="11.7109375" style="47" customWidth="1"/>
    <col min="15839" max="15839" width="7.7109375" style="47" bestFit="1" customWidth="1"/>
    <col min="15840" max="15840" width="10.28515625" style="47" customWidth="1"/>
    <col min="15841" max="15841" width="10" style="47" customWidth="1"/>
    <col min="15842" max="15843" width="8.140625" style="47" customWidth="1"/>
    <col min="15844" max="15845" width="0" style="47" hidden="1" customWidth="1"/>
    <col min="15846" max="15846" width="10.42578125" style="47" customWidth="1"/>
    <col min="15847" max="15847" width="10.42578125" style="47" bestFit="1" customWidth="1"/>
    <col min="15848" max="15848" width="7.7109375" style="47" bestFit="1" customWidth="1"/>
    <col min="15849" max="15849" width="11.5703125" style="47" customWidth="1"/>
    <col min="15850" max="15850" width="9.140625" style="47"/>
    <col min="15851" max="15851" width="8.5703125" style="47" customWidth="1"/>
    <col min="15852" max="15852" width="8" style="47" customWidth="1"/>
    <col min="15853" max="16087" width="9.140625" style="47"/>
    <col min="16088" max="16088" width="7.28515625" style="47" bestFit="1" customWidth="1"/>
    <col min="16089" max="16089" width="6.7109375" style="47" customWidth="1"/>
    <col min="16090" max="16090" width="7.28515625" style="47" bestFit="1" customWidth="1"/>
    <col min="16091" max="16091" width="9.42578125" style="47" bestFit="1" customWidth="1"/>
    <col min="16092" max="16092" width="47.140625" style="47" customWidth="1"/>
    <col min="16093" max="16093" width="10.42578125" style="47" bestFit="1" customWidth="1"/>
    <col min="16094" max="16094" width="11.7109375" style="47" customWidth="1"/>
    <col min="16095" max="16095" width="7.7109375" style="47" bestFit="1" customWidth="1"/>
    <col min="16096" max="16096" width="10.28515625" style="47" customWidth="1"/>
    <col min="16097" max="16097" width="10" style="47" customWidth="1"/>
    <col min="16098" max="16099" width="8.140625" style="47" customWidth="1"/>
    <col min="16100" max="16101" width="0" style="47" hidden="1" customWidth="1"/>
    <col min="16102" max="16102" width="10.42578125" style="47" customWidth="1"/>
    <col min="16103" max="16103" width="10.42578125" style="47" bestFit="1" customWidth="1"/>
    <col min="16104" max="16104" width="7.7109375" style="47" bestFit="1" customWidth="1"/>
    <col min="16105" max="16105" width="11.5703125" style="47" customWidth="1"/>
    <col min="16106" max="16106" width="9.140625" style="47"/>
    <col min="16107" max="16107" width="8.5703125" style="47" customWidth="1"/>
    <col min="16108" max="16108" width="8" style="47" customWidth="1"/>
    <col min="16109" max="16384" width="9.140625" style="47"/>
  </cols>
  <sheetData>
    <row r="1" spans="1:33" x14ac:dyDescent="0.2">
      <c r="T1" s="202"/>
    </row>
    <row r="2" spans="1:33" ht="18.75" customHeight="1" x14ac:dyDescent="0.25">
      <c r="A2" s="334" t="s">
        <v>232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202"/>
    </row>
    <row r="3" spans="1:33" ht="12" customHeight="1" x14ac:dyDescent="0.2">
      <c r="C3" s="48"/>
      <c r="D3" s="48"/>
      <c r="E3" s="48"/>
      <c r="M3" s="102">
        <v>7.5345000000000004</v>
      </c>
      <c r="N3" s="79"/>
      <c r="T3" s="202"/>
    </row>
    <row r="4" spans="1:33" ht="18.75" customHeight="1" x14ac:dyDescent="0.2">
      <c r="A4" s="335" t="s">
        <v>9</v>
      </c>
      <c r="B4" s="335" t="s">
        <v>49</v>
      </c>
      <c r="C4" s="335" t="s">
        <v>50</v>
      </c>
      <c r="D4" s="335" t="s">
        <v>51</v>
      </c>
      <c r="E4" s="337" t="s">
        <v>52</v>
      </c>
      <c r="F4" s="329" t="s">
        <v>174</v>
      </c>
      <c r="G4" s="330"/>
      <c r="H4" s="330"/>
      <c r="I4" s="330"/>
      <c r="J4" s="330"/>
      <c r="K4" s="330"/>
      <c r="L4" s="330"/>
      <c r="M4" s="331" t="s">
        <v>227</v>
      </c>
      <c r="N4" s="332"/>
      <c r="O4" s="332"/>
      <c r="P4" s="332"/>
      <c r="Q4" s="332"/>
      <c r="R4" s="332"/>
      <c r="S4" s="333"/>
      <c r="T4" s="202"/>
    </row>
    <row r="5" spans="1:33" s="49" customFormat="1" ht="74.25" customHeight="1" x14ac:dyDescent="0.2">
      <c r="A5" s="336"/>
      <c r="B5" s="336"/>
      <c r="C5" s="336"/>
      <c r="D5" s="336"/>
      <c r="E5" s="338"/>
      <c r="F5" s="153" t="s">
        <v>173</v>
      </c>
      <c r="G5" s="154" t="s">
        <v>176</v>
      </c>
      <c r="H5" s="154" t="s">
        <v>53</v>
      </c>
      <c r="I5" s="154" t="s">
        <v>54</v>
      </c>
      <c r="J5" s="154" t="s">
        <v>37</v>
      </c>
      <c r="K5" s="154" t="s">
        <v>134</v>
      </c>
      <c r="L5" s="154" t="s">
        <v>136</v>
      </c>
      <c r="M5" s="153" t="s">
        <v>233</v>
      </c>
      <c r="N5" s="154" t="s">
        <v>176</v>
      </c>
      <c r="O5" s="154" t="s">
        <v>53</v>
      </c>
      <c r="P5" s="154" t="s">
        <v>54</v>
      </c>
      <c r="Q5" s="154" t="s">
        <v>37</v>
      </c>
      <c r="R5" s="154" t="s">
        <v>134</v>
      </c>
      <c r="S5" s="154" t="s">
        <v>136</v>
      </c>
      <c r="T5" s="202"/>
    </row>
    <row r="6" spans="1:33" s="49" customFormat="1" ht="15.75" x14ac:dyDescent="0.25">
      <c r="A6" s="116"/>
      <c r="B6" s="116"/>
      <c r="C6" s="116"/>
      <c r="D6" s="116"/>
      <c r="E6" s="122"/>
      <c r="F6" s="128" t="s">
        <v>175</v>
      </c>
      <c r="G6" s="80">
        <v>11</v>
      </c>
      <c r="H6" s="80">
        <v>31</v>
      </c>
      <c r="I6" s="80">
        <v>43</v>
      </c>
      <c r="J6" s="80">
        <v>52</v>
      </c>
      <c r="K6" s="80">
        <v>51</v>
      </c>
      <c r="L6" s="80">
        <v>61</v>
      </c>
      <c r="M6" s="128" t="s">
        <v>175</v>
      </c>
      <c r="N6" s="80">
        <v>11</v>
      </c>
      <c r="O6" s="80">
        <v>31</v>
      </c>
      <c r="P6" s="80">
        <v>43</v>
      </c>
      <c r="Q6" s="80">
        <v>52</v>
      </c>
      <c r="R6" s="80">
        <v>51</v>
      </c>
      <c r="S6" s="80">
        <v>61</v>
      </c>
      <c r="T6" s="125"/>
    </row>
    <row r="7" spans="1:33" s="49" customFormat="1" ht="27.75" customHeight="1" x14ac:dyDescent="0.2">
      <c r="A7" s="328" t="s">
        <v>56</v>
      </c>
      <c r="B7" s="328"/>
      <c r="C7" s="328"/>
      <c r="D7" s="328"/>
      <c r="E7" s="328"/>
      <c r="F7" s="129">
        <f t="shared" ref="F7:F68" si="0">SUM(G7:L7)</f>
        <v>216754.05000000002</v>
      </c>
      <c r="G7" s="130">
        <f t="shared" ref="G7:L7" si="1">G9+G22+G88+G94</f>
        <v>177347</v>
      </c>
      <c r="H7" s="130">
        <f t="shared" si="1"/>
        <v>3259.37</v>
      </c>
      <c r="I7" s="130">
        <f t="shared" si="1"/>
        <v>8117.23</v>
      </c>
      <c r="J7" s="130">
        <f t="shared" si="1"/>
        <v>27030.45</v>
      </c>
      <c r="K7" s="130">
        <f t="shared" si="1"/>
        <v>0</v>
      </c>
      <c r="L7" s="130">
        <f t="shared" si="1"/>
        <v>1000</v>
      </c>
      <c r="M7" s="129">
        <f t="shared" ref="M7:M68" si="2">SUM(N7:S7)</f>
        <v>211177.45</v>
      </c>
      <c r="N7" s="130">
        <f t="shared" ref="N7:S7" si="3">N9+N22+N88+N94</f>
        <v>177347</v>
      </c>
      <c r="O7" s="130">
        <f t="shared" si="3"/>
        <v>0</v>
      </c>
      <c r="P7" s="130">
        <f t="shared" si="3"/>
        <v>5800</v>
      </c>
      <c r="Q7" s="130">
        <f t="shared" si="3"/>
        <v>27030.45</v>
      </c>
      <c r="R7" s="130">
        <f t="shared" si="3"/>
        <v>0</v>
      </c>
      <c r="S7" s="130">
        <f t="shared" si="3"/>
        <v>1000</v>
      </c>
    </row>
    <row r="8" spans="1:33" s="49" customFormat="1" ht="33" customHeight="1" x14ac:dyDescent="0.2">
      <c r="A8" s="119">
        <v>3</v>
      </c>
      <c r="B8" s="119"/>
      <c r="C8" s="119"/>
      <c r="D8" s="119"/>
      <c r="E8" s="119"/>
      <c r="F8" s="131">
        <f t="shared" ref="F8:S8" si="4">F9+F22+F88</f>
        <v>194037.82</v>
      </c>
      <c r="G8" s="132">
        <f t="shared" si="4"/>
        <v>168847</v>
      </c>
      <c r="H8" s="132">
        <f t="shared" si="4"/>
        <v>3259.37</v>
      </c>
      <c r="I8" s="132">
        <f t="shared" si="4"/>
        <v>7101</v>
      </c>
      <c r="J8" s="132">
        <f t="shared" si="4"/>
        <v>13830.45</v>
      </c>
      <c r="K8" s="132">
        <f t="shared" si="4"/>
        <v>0</v>
      </c>
      <c r="L8" s="133">
        <f t="shared" si="4"/>
        <v>1000</v>
      </c>
      <c r="M8" s="131">
        <f t="shared" si="4"/>
        <v>189145.45</v>
      </c>
      <c r="N8" s="132">
        <f t="shared" si="4"/>
        <v>168847</v>
      </c>
      <c r="O8" s="132">
        <f t="shared" si="4"/>
        <v>0</v>
      </c>
      <c r="P8" s="132">
        <f t="shared" si="4"/>
        <v>5468</v>
      </c>
      <c r="Q8" s="132">
        <f t="shared" si="4"/>
        <v>13830.45</v>
      </c>
      <c r="R8" s="132">
        <f t="shared" si="4"/>
        <v>0</v>
      </c>
      <c r="S8" s="132">
        <f t="shared" si="4"/>
        <v>1000</v>
      </c>
      <c r="T8" s="127"/>
    </row>
    <row r="9" spans="1:33" ht="15.95" customHeight="1" x14ac:dyDescent="0.3">
      <c r="A9" s="50">
        <v>31</v>
      </c>
      <c r="B9" s="50"/>
      <c r="C9" s="50"/>
      <c r="D9" s="50"/>
      <c r="E9" s="51" t="s">
        <v>15</v>
      </c>
      <c r="F9" s="134">
        <f t="shared" si="0"/>
        <v>121150.45</v>
      </c>
      <c r="G9" s="135">
        <f t="shared" ref="G9:L9" si="5">G10+G13+G19</f>
        <v>110980</v>
      </c>
      <c r="H9" s="135">
        <f t="shared" si="5"/>
        <v>0</v>
      </c>
      <c r="I9" s="135">
        <f t="shared" si="5"/>
        <v>0</v>
      </c>
      <c r="J9" s="135">
        <f t="shared" si="5"/>
        <v>10170.450000000001</v>
      </c>
      <c r="K9" s="135">
        <f t="shared" si="5"/>
        <v>0</v>
      </c>
      <c r="L9" s="135">
        <f t="shared" si="5"/>
        <v>0</v>
      </c>
      <c r="M9" s="134">
        <f t="shared" si="2"/>
        <v>121150.45</v>
      </c>
      <c r="N9" s="135">
        <f t="shared" ref="N9:S9" si="6">N10+N13+N19</f>
        <v>110980</v>
      </c>
      <c r="O9" s="135">
        <f t="shared" si="6"/>
        <v>0</v>
      </c>
      <c r="P9" s="135">
        <f t="shared" si="6"/>
        <v>0</v>
      </c>
      <c r="Q9" s="135">
        <f t="shared" si="6"/>
        <v>10170.450000000001</v>
      </c>
      <c r="R9" s="135">
        <f t="shared" si="6"/>
        <v>0</v>
      </c>
      <c r="S9" s="135">
        <f t="shared" si="6"/>
        <v>0</v>
      </c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spans="1:33" s="55" customFormat="1" ht="15.95" customHeight="1" x14ac:dyDescent="0.3">
      <c r="A10" s="53"/>
      <c r="B10" s="53">
        <v>311</v>
      </c>
      <c r="C10" s="53"/>
      <c r="D10" s="53"/>
      <c r="E10" s="54" t="s">
        <v>57</v>
      </c>
      <c r="F10" s="136">
        <f t="shared" si="0"/>
        <v>104130</v>
      </c>
      <c r="G10" s="137">
        <f>G11</f>
        <v>95400</v>
      </c>
      <c r="H10" s="137">
        <f t="shared" ref="H10:L11" si="7">H11</f>
        <v>0</v>
      </c>
      <c r="I10" s="137">
        <f t="shared" si="7"/>
        <v>0</v>
      </c>
      <c r="J10" s="137">
        <f t="shared" si="7"/>
        <v>8730</v>
      </c>
      <c r="K10" s="137">
        <f t="shared" si="7"/>
        <v>0</v>
      </c>
      <c r="L10" s="137">
        <f t="shared" si="7"/>
        <v>0</v>
      </c>
      <c r="M10" s="136">
        <f t="shared" si="2"/>
        <v>104130</v>
      </c>
      <c r="N10" s="137">
        <f>N11</f>
        <v>95400</v>
      </c>
      <c r="O10" s="137">
        <f t="shared" ref="O10:S11" si="8">O11</f>
        <v>0</v>
      </c>
      <c r="P10" s="137">
        <f t="shared" si="8"/>
        <v>0</v>
      </c>
      <c r="Q10" s="137">
        <f t="shared" si="8"/>
        <v>8730</v>
      </c>
      <c r="R10" s="137">
        <f t="shared" si="8"/>
        <v>0</v>
      </c>
      <c r="S10" s="137">
        <f t="shared" si="8"/>
        <v>0</v>
      </c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spans="1:33" s="59" customFormat="1" ht="15.95" customHeight="1" x14ac:dyDescent="0.3">
      <c r="A11" s="57"/>
      <c r="B11" s="57"/>
      <c r="C11" s="57">
        <v>3111</v>
      </c>
      <c r="D11" s="57"/>
      <c r="E11" s="58" t="s">
        <v>58</v>
      </c>
      <c r="F11" s="138">
        <f t="shared" si="0"/>
        <v>104130</v>
      </c>
      <c r="G11" s="139">
        <f>G12</f>
        <v>95400</v>
      </c>
      <c r="H11" s="139">
        <f t="shared" si="7"/>
        <v>0</v>
      </c>
      <c r="I11" s="139">
        <f t="shared" si="7"/>
        <v>0</v>
      </c>
      <c r="J11" s="139">
        <f t="shared" si="7"/>
        <v>8730</v>
      </c>
      <c r="K11" s="139">
        <f t="shared" si="7"/>
        <v>0</v>
      </c>
      <c r="L11" s="139">
        <f t="shared" si="7"/>
        <v>0</v>
      </c>
      <c r="M11" s="138">
        <f t="shared" si="2"/>
        <v>104130</v>
      </c>
      <c r="N11" s="139">
        <f>N12</f>
        <v>95400</v>
      </c>
      <c r="O11" s="139">
        <f t="shared" si="8"/>
        <v>0</v>
      </c>
      <c r="P11" s="139">
        <f t="shared" si="8"/>
        <v>0</v>
      </c>
      <c r="Q11" s="139">
        <f t="shared" si="8"/>
        <v>8730</v>
      </c>
      <c r="R11" s="139">
        <f t="shared" si="8"/>
        <v>0</v>
      </c>
      <c r="S11" s="139">
        <f t="shared" si="8"/>
        <v>0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</row>
    <row r="12" spans="1:33" s="52" customFormat="1" ht="15.95" customHeight="1" x14ac:dyDescent="0.3">
      <c r="A12" s="60"/>
      <c r="B12" s="60"/>
      <c r="C12" s="61"/>
      <c r="D12" s="60">
        <v>31111</v>
      </c>
      <c r="E12" s="62" t="s">
        <v>59</v>
      </c>
      <c r="F12" s="140">
        <f t="shared" si="0"/>
        <v>104130</v>
      </c>
      <c r="G12" s="242">
        <v>95400</v>
      </c>
      <c r="H12" s="242"/>
      <c r="I12" s="242"/>
      <c r="J12" s="242">
        <v>8730</v>
      </c>
      <c r="K12" s="141"/>
      <c r="L12" s="141"/>
      <c r="M12" s="140">
        <f t="shared" si="2"/>
        <v>104130</v>
      </c>
      <c r="N12" s="141">
        <f>G12</f>
        <v>95400</v>
      </c>
      <c r="O12" s="141"/>
      <c r="P12" s="141"/>
      <c r="Q12" s="141">
        <v>8730</v>
      </c>
      <c r="R12" s="141"/>
      <c r="S12" s="141"/>
    </row>
    <row r="13" spans="1:33" s="55" customFormat="1" ht="15.95" customHeight="1" x14ac:dyDescent="0.3">
      <c r="A13" s="53"/>
      <c r="B13" s="53">
        <v>312</v>
      </c>
      <c r="C13" s="53"/>
      <c r="D13" s="53"/>
      <c r="E13" s="54" t="s">
        <v>60</v>
      </c>
      <c r="F13" s="136">
        <f t="shared" si="0"/>
        <v>3992</v>
      </c>
      <c r="G13" s="137">
        <f t="shared" ref="G13:L13" si="9">G14</f>
        <v>3992</v>
      </c>
      <c r="H13" s="137">
        <f t="shared" si="9"/>
        <v>0</v>
      </c>
      <c r="I13" s="137">
        <f t="shared" si="9"/>
        <v>0</v>
      </c>
      <c r="J13" s="137">
        <f t="shared" si="9"/>
        <v>0</v>
      </c>
      <c r="K13" s="137">
        <f t="shared" si="9"/>
        <v>0</v>
      </c>
      <c r="L13" s="137">
        <f t="shared" si="9"/>
        <v>0</v>
      </c>
      <c r="M13" s="136">
        <f t="shared" si="2"/>
        <v>3992</v>
      </c>
      <c r="N13" s="137">
        <f t="shared" ref="N13:S13" si="10">N14</f>
        <v>3992</v>
      </c>
      <c r="O13" s="137">
        <f t="shared" si="10"/>
        <v>0</v>
      </c>
      <c r="P13" s="137">
        <f t="shared" si="10"/>
        <v>0</v>
      </c>
      <c r="Q13" s="137">
        <f t="shared" si="10"/>
        <v>0</v>
      </c>
      <c r="R13" s="137">
        <f t="shared" si="10"/>
        <v>0</v>
      </c>
      <c r="S13" s="137">
        <f t="shared" si="10"/>
        <v>0</v>
      </c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</row>
    <row r="14" spans="1:33" s="59" customFormat="1" ht="15.95" customHeight="1" x14ac:dyDescent="0.3">
      <c r="A14" s="57"/>
      <c r="B14" s="57"/>
      <c r="C14" s="57">
        <v>3121</v>
      </c>
      <c r="D14" s="57"/>
      <c r="E14" s="58" t="s">
        <v>60</v>
      </c>
      <c r="F14" s="138">
        <f t="shared" si="0"/>
        <v>3992</v>
      </c>
      <c r="G14" s="139">
        <f>SUM(G15:G18)</f>
        <v>3992</v>
      </c>
      <c r="H14" s="139">
        <f>SUM(H16:H18)</f>
        <v>0</v>
      </c>
      <c r="I14" s="139">
        <f>SUM(I16:I18)</f>
        <v>0</v>
      </c>
      <c r="J14" s="139">
        <f>SUM(J16:J18)</f>
        <v>0</v>
      </c>
      <c r="K14" s="139">
        <f>SUM(K16:K18)</f>
        <v>0</v>
      </c>
      <c r="L14" s="139">
        <f>SUM(L16:L18)</f>
        <v>0</v>
      </c>
      <c r="M14" s="138">
        <f t="shared" si="2"/>
        <v>3992</v>
      </c>
      <c r="N14" s="139">
        <f>SUM(N15:N18)</f>
        <v>3992</v>
      </c>
      <c r="O14" s="139">
        <f>SUM(O16:O18)</f>
        <v>0</v>
      </c>
      <c r="P14" s="139">
        <f>SUM(P16:P18)</f>
        <v>0</v>
      </c>
      <c r="Q14" s="139">
        <f>SUM(Q16:Q18)</f>
        <v>0</v>
      </c>
      <c r="R14" s="139">
        <f>SUM(R16:R18)</f>
        <v>0</v>
      </c>
      <c r="S14" s="139">
        <f>SUM(S16:S18)</f>
        <v>0</v>
      </c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3" s="52" customFormat="1" ht="15.95" customHeight="1" x14ac:dyDescent="0.3">
      <c r="A15" s="60"/>
      <c r="B15" s="60"/>
      <c r="C15" s="61"/>
      <c r="D15" s="60">
        <v>31212</v>
      </c>
      <c r="E15" s="62" t="s">
        <v>61</v>
      </c>
      <c r="F15" s="140">
        <f t="shared" si="0"/>
        <v>796</v>
      </c>
      <c r="G15" s="242">
        <v>796</v>
      </c>
      <c r="H15" s="141"/>
      <c r="I15" s="141"/>
      <c r="J15" s="141"/>
      <c r="K15" s="141"/>
      <c r="L15" s="141"/>
      <c r="M15" s="140">
        <f t="shared" si="2"/>
        <v>796</v>
      </c>
      <c r="N15" s="141">
        <v>796</v>
      </c>
      <c r="O15" s="141"/>
      <c r="P15" s="141"/>
      <c r="Q15" s="141"/>
      <c r="R15" s="141"/>
      <c r="S15" s="141"/>
    </row>
    <row r="16" spans="1:33" s="52" customFormat="1" ht="15.95" customHeight="1" x14ac:dyDescent="0.3">
      <c r="A16" s="60"/>
      <c r="B16" s="60"/>
      <c r="C16" s="61"/>
      <c r="D16" s="60">
        <v>31215</v>
      </c>
      <c r="E16" s="62" t="s">
        <v>62</v>
      </c>
      <c r="F16" s="140">
        <f t="shared" si="0"/>
        <v>531</v>
      </c>
      <c r="G16" s="242">
        <v>531</v>
      </c>
      <c r="H16" s="141"/>
      <c r="I16" s="141"/>
      <c r="J16" s="141"/>
      <c r="K16" s="141"/>
      <c r="L16" s="141"/>
      <c r="M16" s="140">
        <f t="shared" si="2"/>
        <v>531</v>
      </c>
      <c r="N16" s="141">
        <v>531</v>
      </c>
      <c r="O16" s="141"/>
      <c r="P16" s="141"/>
      <c r="Q16" s="141"/>
      <c r="R16" s="141"/>
      <c r="S16" s="141"/>
    </row>
    <row r="17" spans="1:33" s="52" customFormat="1" ht="15.95" customHeight="1" x14ac:dyDescent="0.3">
      <c r="A17" s="60"/>
      <c r="B17" s="60"/>
      <c r="C17" s="61"/>
      <c r="D17" s="60">
        <v>31216</v>
      </c>
      <c r="E17" s="62" t="s">
        <v>63</v>
      </c>
      <c r="F17" s="140">
        <f t="shared" si="0"/>
        <v>1665</v>
      </c>
      <c r="G17" s="242">
        <v>1665</v>
      </c>
      <c r="H17" s="141"/>
      <c r="I17" s="141"/>
      <c r="J17" s="141"/>
      <c r="K17" s="141"/>
      <c r="L17" s="141"/>
      <c r="M17" s="140">
        <f t="shared" si="2"/>
        <v>1665</v>
      </c>
      <c r="N17" s="141">
        <v>1665</v>
      </c>
      <c r="O17" s="141"/>
      <c r="P17" s="141"/>
      <c r="Q17" s="141"/>
      <c r="R17" s="141"/>
      <c r="S17" s="141"/>
    </row>
    <row r="18" spans="1:33" s="52" customFormat="1" ht="15.95" customHeight="1" x14ac:dyDescent="0.3">
      <c r="A18" s="60"/>
      <c r="B18" s="60"/>
      <c r="C18" s="61"/>
      <c r="D18" s="60">
        <v>31219</v>
      </c>
      <c r="E18" s="62" t="s">
        <v>64</v>
      </c>
      <c r="F18" s="140">
        <f t="shared" si="0"/>
        <v>1000</v>
      </c>
      <c r="G18" s="242">
        <v>1000</v>
      </c>
      <c r="H18" s="141"/>
      <c r="I18" s="141"/>
      <c r="J18" s="141"/>
      <c r="K18" s="141"/>
      <c r="L18" s="141"/>
      <c r="M18" s="140">
        <f t="shared" si="2"/>
        <v>1000</v>
      </c>
      <c r="N18" s="141">
        <f>G18</f>
        <v>1000</v>
      </c>
      <c r="O18" s="141"/>
      <c r="P18" s="141"/>
      <c r="Q18" s="141"/>
      <c r="R18" s="141"/>
      <c r="S18" s="141"/>
    </row>
    <row r="19" spans="1:33" s="55" customFormat="1" ht="15.95" customHeight="1" x14ac:dyDescent="0.3">
      <c r="A19" s="53"/>
      <c r="B19" s="53">
        <v>313</v>
      </c>
      <c r="C19" s="53"/>
      <c r="D19" s="53"/>
      <c r="E19" s="54" t="s">
        <v>65</v>
      </c>
      <c r="F19" s="136">
        <f t="shared" si="0"/>
        <v>13028.45</v>
      </c>
      <c r="G19" s="137">
        <f>G20</f>
        <v>11588</v>
      </c>
      <c r="H19" s="137">
        <f t="shared" ref="H19:L19" si="11">H20</f>
        <v>0</v>
      </c>
      <c r="I19" s="137">
        <f t="shared" si="11"/>
        <v>0</v>
      </c>
      <c r="J19" s="137">
        <f t="shared" si="11"/>
        <v>1440.45</v>
      </c>
      <c r="K19" s="137">
        <f t="shared" si="11"/>
        <v>0</v>
      </c>
      <c r="L19" s="137">
        <f t="shared" si="11"/>
        <v>0</v>
      </c>
      <c r="M19" s="136">
        <f t="shared" si="2"/>
        <v>13028.45</v>
      </c>
      <c r="N19" s="137">
        <f>N20</f>
        <v>11588</v>
      </c>
      <c r="O19" s="137">
        <f t="shared" ref="O19:S19" si="12">O20</f>
        <v>0</v>
      </c>
      <c r="P19" s="137">
        <f t="shared" si="12"/>
        <v>0</v>
      </c>
      <c r="Q19" s="137">
        <f t="shared" si="12"/>
        <v>1440.45</v>
      </c>
      <c r="R19" s="137">
        <f t="shared" si="12"/>
        <v>0</v>
      </c>
      <c r="S19" s="137">
        <f t="shared" si="12"/>
        <v>0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</row>
    <row r="20" spans="1:33" s="59" customFormat="1" ht="15.95" customHeight="1" x14ac:dyDescent="0.3">
      <c r="A20" s="57"/>
      <c r="B20" s="57"/>
      <c r="C20" s="57">
        <v>3132</v>
      </c>
      <c r="D20" s="57"/>
      <c r="E20" s="58" t="s">
        <v>66</v>
      </c>
      <c r="F20" s="138">
        <f t="shared" si="0"/>
        <v>13028.45</v>
      </c>
      <c r="G20" s="139">
        <f t="shared" ref="G20:L20" si="13">SUM(G21:G21)</f>
        <v>11588</v>
      </c>
      <c r="H20" s="139">
        <f t="shared" si="13"/>
        <v>0</v>
      </c>
      <c r="I20" s="139">
        <f t="shared" si="13"/>
        <v>0</v>
      </c>
      <c r="J20" s="139">
        <f t="shared" si="13"/>
        <v>1440.45</v>
      </c>
      <c r="K20" s="139">
        <f t="shared" si="13"/>
        <v>0</v>
      </c>
      <c r="L20" s="139">
        <f t="shared" si="13"/>
        <v>0</v>
      </c>
      <c r="M20" s="138">
        <f t="shared" si="2"/>
        <v>13028.45</v>
      </c>
      <c r="N20" s="139">
        <f t="shared" ref="N20:S20" si="14">SUM(N21:N21)</f>
        <v>11588</v>
      </c>
      <c r="O20" s="139">
        <f t="shared" si="14"/>
        <v>0</v>
      </c>
      <c r="P20" s="139">
        <f t="shared" si="14"/>
        <v>0</v>
      </c>
      <c r="Q20" s="139">
        <f t="shared" si="14"/>
        <v>1440.45</v>
      </c>
      <c r="R20" s="139">
        <f t="shared" si="14"/>
        <v>0</v>
      </c>
      <c r="S20" s="139">
        <f t="shared" si="14"/>
        <v>0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</row>
    <row r="21" spans="1:33" s="52" customFormat="1" ht="15.95" customHeight="1" x14ac:dyDescent="0.3">
      <c r="A21" s="60"/>
      <c r="B21" s="60"/>
      <c r="C21" s="61"/>
      <c r="D21" s="60">
        <v>31321</v>
      </c>
      <c r="E21" s="62" t="s">
        <v>66</v>
      </c>
      <c r="F21" s="140">
        <f t="shared" si="0"/>
        <v>13028.45</v>
      </c>
      <c r="G21" s="141">
        <v>11588</v>
      </c>
      <c r="H21" s="141"/>
      <c r="I21" s="141"/>
      <c r="J21" s="141">
        <v>1440.45</v>
      </c>
      <c r="K21" s="141"/>
      <c r="L21" s="141"/>
      <c r="M21" s="140">
        <f t="shared" si="2"/>
        <v>13028.45</v>
      </c>
      <c r="N21" s="141">
        <f>G21</f>
        <v>11588</v>
      </c>
      <c r="O21" s="141"/>
      <c r="P21" s="141"/>
      <c r="Q21" s="141">
        <v>1440.45</v>
      </c>
      <c r="R21" s="141"/>
      <c r="S21" s="141"/>
    </row>
    <row r="22" spans="1:33" s="63" customFormat="1" ht="15.95" customHeight="1" x14ac:dyDescent="0.3">
      <c r="A22" s="50">
        <v>32</v>
      </c>
      <c r="B22" s="50"/>
      <c r="C22" s="50"/>
      <c r="D22" s="50"/>
      <c r="E22" s="51" t="s">
        <v>28</v>
      </c>
      <c r="F22" s="134">
        <f t="shared" si="0"/>
        <v>72157.37</v>
      </c>
      <c r="G22" s="135">
        <f t="shared" ref="G22:L22" si="15">G23+G34+G48+G71+G75</f>
        <v>57137</v>
      </c>
      <c r="H22" s="135">
        <f t="shared" si="15"/>
        <v>3259.37</v>
      </c>
      <c r="I22" s="135">
        <f t="shared" si="15"/>
        <v>7101</v>
      </c>
      <c r="J22" s="135">
        <f t="shared" si="15"/>
        <v>3660</v>
      </c>
      <c r="K22" s="135">
        <f t="shared" si="15"/>
        <v>0</v>
      </c>
      <c r="L22" s="135">
        <f t="shared" si="15"/>
        <v>1000</v>
      </c>
      <c r="M22" s="134">
        <f t="shared" si="2"/>
        <v>67265</v>
      </c>
      <c r="N22" s="135">
        <f t="shared" ref="N22:S22" si="16">N23+N34+N48+N71+N75</f>
        <v>57137</v>
      </c>
      <c r="O22" s="135">
        <f t="shared" si="16"/>
        <v>0</v>
      </c>
      <c r="P22" s="135">
        <f t="shared" si="16"/>
        <v>5468</v>
      </c>
      <c r="Q22" s="135">
        <f t="shared" si="16"/>
        <v>3660</v>
      </c>
      <c r="R22" s="135">
        <f t="shared" si="16"/>
        <v>0</v>
      </c>
      <c r="S22" s="135">
        <f t="shared" si="16"/>
        <v>1000</v>
      </c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</row>
    <row r="23" spans="1:33" s="55" customFormat="1" ht="15.95" customHeight="1" x14ac:dyDescent="0.3">
      <c r="A23" s="53"/>
      <c r="B23" s="53">
        <v>321</v>
      </c>
      <c r="C23" s="53"/>
      <c r="D23" s="53"/>
      <c r="E23" s="54" t="s">
        <v>67</v>
      </c>
      <c r="F23" s="136">
        <f t="shared" si="0"/>
        <v>2763</v>
      </c>
      <c r="G23" s="137">
        <f>G24+G28+G30+G32</f>
        <v>757</v>
      </c>
      <c r="H23" s="137">
        <f t="shared" ref="H23:L23" si="17">H24+H28+H30+H32</f>
        <v>0</v>
      </c>
      <c r="I23" s="137">
        <f>I24+I28+I30+I32</f>
        <v>1646</v>
      </c>
      <c r="J23" s="137">
        <f t="shared" si="17"/>
        <v>360</v>
      </c>
      <c r="K23" s="137">
        <f t="shared" si="17"/>
        <v>0</v>
      </c>
      <c r="L23" s="137">
        <f t="shared" si="17"/>
        <v>0</v>
      </c>
      <c r="M23" s="136">
        <f t="shared" si="2"/>
        <v>2763</v>
      </c>
      <c r="N23" s="137">
        <f>N24+N28+N30+N32</f>
        <v>757</v>
      </c>
      <c r="O23" s="137">
        <f t="shared" ref="O23:S23" si="18">O24+O28+O30+O32</f>
        <v>0</v>
      </c>
      <c r="P23" s="137">
        <f t="shared" si="18"/>
        <v>1646</v>
      </c>
      <c r="Q23" s="137">
        <f t="shared" si="18"/>
        <v>360</v>
      </c>
      <c r="R23" s="137">
        <f t="shared" si="18"/>
        <v>0</v>
      </c>
      <c r="S23" s="137">
        <f t="shared" si="18"/>
        <v>0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</row>
    <row r="24" spans="1:33" s="59" customFormat="1" ht="15.95" customHeight="1" x14ac:dyDescent="0.3">
      <c r="A24" s="57"/>
      <c r="B24" s="57"/>
      <c r="C24" s="57">
        <v>3211</v>
      </c>
      <c r="D24" s="57"/>
      <c r="E24" s="58" t="s">
        <v>68</v>
      </c>
      <c r="F24" s="138">
        <f t="shared" si="0"/>
        <v>1015</v>
      </c>
      <c r="G24" s="139">
        <f t="shared" ref="G24:L24" si="19">SUM(G25:G27)</f>
        <v>0</v>
      </c>
      <c r="H24" s="139">
        <f t="shared" si="19"/>
        <v>0</v>
      </c>
      <c r="I24" s="139">
        <f t="shared" si="19"/>
        <v>1015</v>
      </c>
      <c r="J24" s="139">
        <f t="shared" si="19"/>
        <v>0</v>
      </c>
      <c r="K24" s="139">
        <f t="shared" si="19"/>
        <v>0</v>
      </c>
      <c r="L24" s="139">
        <f t="shared" si="19"/>
        <v>0</v>
      </c>
      <c r="M24" s="138">
        <f t="shared" si="2"/>
        <v>1015</v>
      </c>
      <c r="N24" s="139">
        <f t="shared" ref="N24:S24" si="20">SUM(N25:N27)</f>
        <v>0</v>
      </c>
      <c r="O24" s="139">
        <f t="shared" si="20"/>
        <v>0</v>
      </c>
      <c r="P24" s="139">
        <f t="shared" si="20"/>
        <v>1015</v>
      </c>
      <c r="Q24" s="139">
        <f t="shared" si="20"/>
        <v>0</v>
      </c>
      <c r="R24" s="139">
        <f t="shared" si="20"/>
        <v>0</v>
      </c>
      <c r="S24" s="139">
        <f t="shared" si="20"/>
        <v>0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</row>
    <row r="25" spans="1:33" s="52" customFormat="1" ht="15.95" customHeight="1" x14ac:dyDescent="0.3">
      <c r="A25" s="60"/>
      <c r="B25" s="60"/>
      <c r="C25" s="61"/>
      <c r="D25" s="60">
        <v>32111</v>
      </c>
      <c r="E25" s="62" t="s">
        <v>69</v>
      </c>
      <c r="F25" s="140">
        <f t="shared" si="0"/>
        <v>330</v>
      </c>
      <c r="G25" s="141"/>
      <c r="H25" s="141"/>
      <c r="I25" s="141">
        <v>330</v>
      </c>
      <c r="J25" s="141"/>
      <c r="K25" s="141"/>
      <c r="L25" s="141"/>
      <c r="M25" s="140">
        <f t="shared" si="2"/>
        <v>330</v>
      </c>
      <c r="N25" s="141"/>
      <c r="O25" s="141"/>
      <c r="P25" s="141">
        <f>I25</f>
        <v>330</v>
      </c>
      <c r="Q25" s="141"/>
      <c r="R25" s="141"/>
      <c r="S25" s="141"/>
    </row>
    <row r="26" spans="1:33" s="52" customFormat="1" ht="15.95" customHeight="1" x14ac:dyDescent="0.3">
      <c r="A26" s="60"/>
      <c r="B26" s="60"/>
      <c r="C26" s="61"/>
      <c r="D26" s="60">
        <v>32113</v>
      </c>
      <c r="E26" s="62" t="s">
        <v>70</v>
      </c>
      <c r="F26" s="140">
        <f t="shared" si="0"/>
        <v>395</v>
      </c>
      <c r="G26" s="141"/>
      <c r="H26" s="141"/>
      <c r="I26" s="141">
        <v>395</v>
      </c>
      <c r="J26" s="141"/>
      <c r="K26" s="141"/>
      <c r="L26" s="141"/>
      <c r="M26" s="140">
        <f t="shared" si="2"/>
        <v>395</v>
      </c>
      <c r="N26" s="141"/>
      <c r="O26" s="141"/>
      <c r="P26" s="141">
        <f t="shared" ref="P26:P27" si="21">I26</f>
        <v>395</v>
      </c>
      <c r="Q26" s="141"/>
      <c r="R26" s="141"/>
      <c r="S26" s="141"/>
    </row>
    <row r="27" spans="1:33" s="52" customFormat="1" ht="15.95" customHeight="1" x14ac:dyDescent="0.3">
      <c r="A27" s="60"/>
      <c r="B27" s="60"/>
      <c r="C27" s="61"/>
      <c r="D27" s="60">
        <v>32115</v>
      </c>
      <c r="E27" s="62" t="s">
        <v>71</v>
      </c>
      <c r="F27" s="140">
        <f t="shared" si="0"/>
        <v>290</v>
      </c>
      <c r="G27" s="141"/>
      <c r="H27" s="141"/>
      <c r="I27" s="141">
        <v>290</v>
      </c>
      <c r="J27" s="141"/>
      <c r="K27" s="141"/>
      <c r="L27" s="141"/>
      <c r="M27" s="140">
        <f t="shared" si="2"/>
        <v>290</v>
      </c>
      <c r="N27" s="141"/>
      <c r="O27" s="141"/>
      <c r="P27" s="141">
        <f t="shared" si="21"/>
        <v>290</v>
      </c>
      <c r="Q27" s="141"/>
      <c r="R27" s="141"/>
      <c r="S27" s="141"/>
    </row>
    <row r="28" spans="1:33" s="59" customFormat="1" ht="15.95" customHeight="1" x14ac:dyDescent="0.3">
      <c r="A28" s="57"/>
      <c r="B28" s="57"/>
      <c r="C28" s="57">
        <v>3212</v>
      </c>
      <c r="D28" s="57"/>
      <c r="E28" s="58" t="s">
        <v>72</v>
      </c>
      <c r="F28" s="138">
        <f t="shared" si="0"/>
        <v>1117</v>
      </c>
      <c r="G28" s="139">
        <f t="shared" ref="G28:L28" si="22">G29</f>
        <v>757</v>
      </c>
      <c r="H28" s="139">
        <f t="shared" si="22"/>
        <v>0</v>
      </c>
      <c r="I28" s="139">
        <f t="shared" si="22"/>
        <v>0</v>
      </c>
      <c r="J28" s="139">
        <f t="shared" si="22"/>
        <v>360</v>
      </c>
      <c r="K28" s="139">
        <f t="shared" si="22"/>
        <v>0</v>
      </c>
      <c r="L28" s="139">
        <f t="shared" si="22"/>
        <v>0</v>
      </c>
      <c r="M28" s="138">
        <f t="shared" si="2"/>
        <v>1117</v>
      </c>
      <c r="N28" s="139">
        <f t="shared" ref="N28:S28" si="23">N29</f>
        <v>757</v>
      </c>
      <c r="O28" s="139">
        <f t="shared" si="23"/>
        <v>0</v>
      </c>
      <c r="P28" s="139">
        <f t="shared" si="23"/>
        <v>0</v>
      </c>
      <c r="Q28" s="139">
        <f t="shared" si="23"/>
        <v>360</v>
      </c>
      <c r="R28" s="139"/>
      <c r="S28" s="139">
        <f t="shared" si="23"/>
        <v>0</v>
      </c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</row>
    <row r="29" spans="1:33" s="52" customFormat="1" ht="15.95" customHeight="1" x14ac:dyDescent="0.3">
      <c r="A29" s="60"/>
      <c r="B29" s="60"/>
      <c r="C29" s="61"/>
      <c r="D29" s="60">
        <v>32121</v>
      </c>
      <c r="E29" s="62" t="s">
        <v>73</v>
      </c>
      <c r="F29" s="140">
        <f t="shared" si="0"/>
        <v>1117</v>
      </c>
      <c r="G29" s="141">
        <v>757</v>
      </c>
      <c r="H29" s="141"/>
      <c r="I29" s="141"/>
      <c r="J29" s="141">
        <v>360</v>
      </c>
      <c r="K29" s="141"/>
      <c r="L29" s="141"/>
      <c r="M29" s="140">
        <f t="shared" si="2"/>
        <v>1117</v>
      </c>
      <c r="N29" s="141">
        <f>G29</f>
        <v>757</v>
      </c>
      <c r="O29" s="141"/>
      <c r="P29" s="141"/>
      <c r="Q29" s="141">
        <f>J29</f>
        <v>360</v>
      </c>
      <c r="R29" s="141"/>
      <c r="S29" s="141"/>
    </row>
    <row r="30" spans="1:33" s="59" customFormat="1" ht="15.95" customHeight="1" x14ac:dyDescent="0.3">
      <c r="A30" s="57"/>
      <c r="B30" s="57"/>
      <c r="C30" s="57">
        <v>3213</v>
      </c>
      <c r="D30" s="57"/>
      <c r="E30" s="58" t="s">
        <v>74</v>
      </c>
      <c r="F30" s="138">
        <f t="shared" si="0"/>
        <v>331</v>
      </c>
      <c r="G30" s="139">
        <f t="shared" ref="G30:L30" si="24">SUM(G31)</f>
        <v>0</v>
      </c>
      <c r="H30" s="139">
        <f t="shared" si="24"/>
        <v>0</v>
      </c>
      <c r="I30" s="139">
        <f t="shared" si="24"/>
        <v>331</v>
      </c>
      <c r="J30" s="139">
        <f t="shared" si="24"/>
        <v>0</v>
      </c>
      <c r="K30" s="139">
        <f t="shared" si="24"/>
        <v>0</v>
      </c>
      <c r="L30" s="139">
        <f t="shared" si="24"/>
        <v>0</v>
      </c>
      <c r="M30" s="138">
        <f t="shared" si="2"/>
        <v>331</v>
      </c>
      <c r="N30" s="139">
        <f t="shared" ref="N30:S30" si="25">SUM(N31)</f>
        <v>0</v>
      </c>
      <c r="O30" s="139">
        <f t="shared" si="25"/>
        <v>0</v>
      </c>
      <c r="P30" s="139">
        <f t="shared" si="25"/>
        <v>331</v>
      </c>
      <c r="Q30" s="139">
        <f t="shared" si="25"/>
        <v>0</v>
      </c>
      <c r="R30" s="139"/>
      <c r="S30" s="139">
        <f t="shared" si="25"/>
        <v>0</v>
      </c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</row>
    <row r="31" spans="1:33" s="52" customFormat="1" ht="15.95" customHeight="1" x14ac:dyDescent="0.3">
      <c r="A31" s="60"/>
      <c r="B31" s="60"/>
      <c r="C31" s="61"/>
      <c r="D31" s="60">
        <v>32131</v>
      </c>
      <c r="E31" s="62" t="s">
        <v>75</v>
      </c>
      <c r="F31" s="140">
        <f t="shared" si="0"/>
        <v>331</v>
      </c>
      <c r="G31" s="141"/>
      <c r="H31" s="141"/>
      <c r="I31" s="141">
        <v>331</v>
      </c>
      <c r="J31" s="141"/>
      <c r="K31" s="141"/>
      <c r="L31" s="141"/>
      <c r="M31" s="140">
        <f t="shared" si="2"/>
        <v>331</v>
      </c>
      <c r="N31" s="141"/>
      <c r="O31" s="141"/>
      <c r="P31" s="141">
        <f>I31</f>
        <v>331</v>
      </c>
      <c r="Q31" s="141"/>
      <c r="R31" s="141"/>
      <c r="S31" s="141"/>
    </row>
    <row r="32" spans="1:33" s="59" customFormat="1" ht="15.95" customHeight="1" x14ac:dyDescent="0.3">
      <c r="A32" s="57"/>
      <c r="B32" s="57"/>
      <c r="C32" s="57">
        <v>3214</v>
      </c>
      <c r="D32" s="57"/>
      <c r="E32" s="58" t="s">
        <v>169</v>
      </c>
      <c r="F32" s="138">
        <f t="shared" si="0"/>
        <v>300</v>
      </c>
      <c r="G32" s="139">
        <f>SUM(G33)</f>
        <v>0</v>
      </c>
      <c r="H32" s="139">
        <f t="shared" ref="H32:L32" si="26">SUM(H33)</f>
        <v>0</v>
      </c>
      <c r="I32" s="139">
        <f t="shared" si="26"/>
        <v>300</v>
      </c>
      <c r="J32" s="139">
        <f t="shared" si="26"/>
        <v>0</v>
      </c>
      <c r="K32" s="139">
        <f t="shared" si="26"/>
        <v>0</v>
      </c>
      <c r="L32" s="139">
        <f t="shared" si="26"/>
        <v>0</v>
      </c>
      <c r="M32" s="138">
        <f t="shared" si="2"/>
        <v>300</v>
      </c>
      <c r="N32" s="139">
        <f>SUM(N33)</f>
        <v>0</v>
      </c>
      <c r="O32" s="139">
        <f t="shared" ref="O32:S32" si="27">SUM(O33)</f>
        <v>0</v>
      </c>
      <c r="P32" s="139">
        <f t="shared" si="27"/>
        <v>300</v>
      </c>
      <c r="Q32" s="139">
        <f t="shared" si="27"/>
        <v>0</v>
      </c>
      <c r="R32" s="139">
        <f t="shared" si="27"/>
        <v>0</v>
      </c>
      <c r="S32" s="139">
        <f t="shared" si="27"/>
        <v>0</v>
      </c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</row>
    <row r="33" spans="1:33" s="52" customFormat="1" ht="32.25" customHeight="1" x14ac:dyDescent="0.3">
      <c r="A33" s="60"/>
      <c r="B33" s="60"/>
      <c r="C33" s="61"/>
      <c r="D33" s="60">
        <v>32141</v>
      </c>
      <c r="E33" s="64" t="s">
        <v>170</v>
      </c>
      <c r="F33" s="140">
        <f t="shared" si="0"/>
        <v>300</v>
      </c>
      <c r="G33" s="141"/>
      <c r="H33" s="141"/>
      <c r="I33" s="141">
        <v>300</v>
      </c>
      <c r="J33" s="141"/>
      <c r="K33" s="141"/>
      <c r="L33" s="141"/>
      <c r="M33" s="140">
        <f t="shared" si="2"/>
        <v>300</v>
      </c>
      <c r="N33" s="141"/>
      <c r="O33" s="141"/>
      <c r="P33" s="141">
        <f>I33</f>
        <v>300</v>
      </c>
      <c r="Q33" s="141"/>
      <c r="R33" s="141"/>
      <c r="S33" s="141"/>
    </row>
    <row r="34" spans="1:33" s="55" customFormat="1" ht="15.95" customHeight="1" x14ac:dyDescent="0.3">
      <c r="A34" s="53"/>
      <c r="B34" s="53">
        <v>322</v>
      </c>
      <c r="C34" s="53"/>
      <c r="D34" s="53"/>
      <c r="E34" s="54" t="s">
        <v>76</v>
      </c>
      <c r="F34" s="136">
        <f t="shared" si="0"/>
        <v>12882</v>
      </c>
      <c r="G34" s="137">
        <f>G35+G44+G46+G41</f>
        <v>8899</v>
      </c>
      <c r="H34" s="137">
        <f t="shared" ref="H34:L34" si="28">H35+H44+H46+H41</f>
        <v>0</v>
      </c>
      <c r="I34" s="137">
        <f t="shared" si="28"/>
        <v>1683</v>
      </c>
      <c r="J34" s="137">
        <f t="shared" si="28"/>
        <v>2300</v>
      </c>
      <c r="K34" s="137">
        <f t="shared" si="28"/>
        <v>0</v>
      </c>
      <c r="L34" s="137">
        <f t="shared" si="28"/>
        <v>0</v>
      </c>
      <c r="M34" s="136">
        <f t="shared" si="2"/>
        <v>12182</v>
      </c>
      <c r="N34" s="137">
        <f t="shared" ref="N34:S34" si="29">N35+N44+N46+N41</f>
        <v>8899</v>
      </c>
      <c r="O34" s="137">
        <f t="shared" si="29"/>
        <v>0</v>
      </c>
      <c r="P34" s="137">
        <f t="shared" si="29"/>
        <v>983</v>
      </c>
      <c r="Q34" s="137">
        <f t="shared" si="29"/>
        <v>2300</v>
      </c>
      <c r="R34" s="137">
        <f t="shared" si="29"/>
        <v>0</v>
      </c>
      <c r="S34" s="137">
        <f t="shared" si="29"/>
        <v>0</v>
      </c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</row>
    <row r="35" spans="1:33" s="59" customFormat="1" ht="15.95" customHeight="1" x14ac:dyDescent="0.3">
      <c r="A35" s="57"/>
      <c r="B35" s="57"/>
      <c r="C35" s="57">
        <v>3221</v>
      </c>
      <c r="D35" s="57"/>
      <c r="E35" s="58" t="s">
        <v>77</v>
      </c>
      <c r="F35" s="138">
        <f t="shared" si="0"/>
        <v>2850</v>
      </c>
      <c r="G35" s="139">
        <f t="shared" ref="G35:L35" si="30">SUM(G36:G40)</f>
        <v>0</v>
      </c>
      <c r="H35" s="139">
        <f t="shared" si="30"/>
        <v>0</v>
      </c>
      <c r="I35" s="139">
        <f t="shared" si="30"/>
        <v>850</v>
      </c>
      <c r="J35" s="139">
        <f t="shared" si="30"/>
        <v>2000</v>
      </c>
      <c r="K35" s="139">
        <f t="shared" si="30"/>
        <v>0</v>
      </c>
      <c r="L35" s="139">
        <f t="shared" si="30"/>
        <v>0</v>
      </c>
      <c r="M35" s="138">
        <f t="shared" si="2"/>
        <v>2750</v>
      </c>
      <c r="N35" s="139">
        <f>SUM(N36:N40)</f>
        <v>0</v>
      </c>
      <c r="O35" s="139">
        <f t="shared" ref="O35:S35" si="31">SUM(O36:O40)</f>
        <v>0</v>
      </c>
      <c r="P35" s="139">
        <f t="shared" si="31"/>
        <v>750</v>
      </c>
      <c r="Q35" s="139">
        <f t="shared" si="31"/>
        <v>2000</v>
      </c>
      <c r="R35" s="139">
        <f t="shared" si="31"/>
        <v>0</v>
      </c>
      <c r="S35" s="139">
        <f t="shared" si="31"/>
        <v>0</v>
      </c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</row>
    <row r="36" spans="1:33" s="52" customFormat="1" ht="15.95" customHeight="1" x14ac:dyDescent="0.3">
      <c r="A36" s="60"/>
      <c r="B36" s="60"/>
      <c r="C36" s="61"/>
      <c r="D36" s="60">
        <v>32211</v>
      </c>
      <c r="E36" s="64" t="s">
        <v>77</v>
      </c>
      <c r="F36" s="140">
        <f t="shared" si="0"/>
        <v>398</v>
      </c>
      <c r="G36" s="141"/>
      <c r="H36" s="141"/>
      <c r="I36" s="141">
        <v>398</v>
      </c>
      <c r="J36" s="141"/>
      <c r="K36" s="141"/>
      <c r="L36" s="141"/>
      <c r="M36" s="140">
        <f t="shared" si="2"/>
        <v>298</v>
      </c>
      <c r="N36" s="141"/>
      <c r="O36" s="141"/>
      <c r="P36" s="141">
        <v>298</v>
      </c>
      <c r="Q36" s="141"/>
      <c r="R36" s="141"/>
      <c r="S36" s="141"/>
    </row>
    <row r="37" spans="1:33" s="52" customFormat="1" ht="15.95" customHeight="1" x14ac:dyDescent="0.3">
      <c r="A37" s="60"/>
      <c r="B37" s="60"/>
      <c r="C37" s="61"/>
      <c r="D37" s="60">
        <v>32212</v>
      </c>
      <c r="E37" s="64" t="s">
        <v>78</v>
      </c>
      <c r="F37" s="140">
        <f t="shared" si="0"/>
        <v>2000</v>
      </c>
      <c r="G37" s="141"/>
      <c r="H37" s="141"/>
      <c r="I37" s="141"/>
      <c r="J37" s="141">
        <v>2000</v>
      </c>
      <c r="K37" s="141"/>
      <c r="L37" s="141"/>
      <c r="M37" s="140">
        <f t="shared" si="2"/>
        <v>2000</v>
      </c>
      <c r="N37" s="141"/>
      <c r="O37" s="141"/>
      <c r="P37" s="141"/>
      <c r="Q37" s="141">
        <f>J37</f>
        <v>2000</v>
      </c>
      <c r="R37" s="141"/>
      <c r="S37" s="141"/>
    </row>
    <row r="38" spans="1:33" s="52" customFormat="1" ht="15.95" customHeight="1" x14ac:dyDescent="0.3">
      <c r="A38" s="60"/>
      <c r="B38" s="60"/>
      <c r="C38" s="61"/>
      <c r="D38" s="60">
        <v>32214</v>
      </c>
      <c r="E38" s="64" t="s">
        <v>79</v>
      </c>
      <c r="F38" s="140">
        <f t="shared" si="0"/>
        <v>159</v>
      </c>
      <c r="G38" s="141"/>
      <c r="H38" s="141"/>
      <c r="I38" s="141">
        <v>159</v>
      </c>
      <c r="J38" s="141"/>
      <c r="K38" s="141"/>
      <c r="L38" s="141"/>
      <c r="M38" s="140">
        <f t="shared" si="2"/>
        <v>159</v>
      </c>
      <c r="N38" s="141"/>
      <c r="O38" s="141"/>
      <c r="P38" s="141">
        <v>159</v>
      </c>
      <c r="Q38" s="141"/>
      <c r="R38" s="141"/>
      <c r="S38" s="141"/>
    </row>
    <row r="39" spans="1:33" s="52" customFormat="1" ht="15.95" customHeight="1" x14ac:dyDescent="0.3">
      <c r="A39" s="60"/>
      <c r="B39" s="60"/>
      <c r="C39" s="61"/>
      <c r="D39" s="60">
        <v>32216</v>
      </c>
      <c r="E39" s="64" t="s">
        <v>80</v>
      </c>
      <c r="F39" s="140">
        <f t="shared" si="0"/>
        <v>93</v>
      </c>
      <c r="G39" s="141"/>
      <c r="H39" s="141"/>
      <c r="I39" s="141">
        <v>93</v>
      </c>
      <c r="J39" s="141"/>
      <c r="K39" s="141"/>
      <c r="L39" s="141"/>
      <c r="M39" s="140">
        <f t="shared" si="2"/>
        <v>93</v>
      </c>
      <c r="N39" s="141"/>
      <c r="O39" s="141"/>
      <c r="P39" s="141">
        <v>93</v>
      </c>
      <c r="Q39" s="141"/>
      <c r="R39" s="141"/>
      <c r="S39" s="141"/>
    </row>
    <row r="40" spans="1:33" s="52" customFormat="1" ht="15.95" customHeight="1" x14ac:dyDescent="0.3">
      <c r="A40" s="60"/>
      <c r="B40" s="60"/>
      <c r="C40" s="61"/>
      <c r="D40" s="60">
        <v>32219</v>
      </c>
      <c r="E40" s="64" t="s">
        <v>81</v>
      </c>
      <c r="F40" s="140">
        <f t="shared" si="0"/>
        <v>200</v>
      </c>
      <c r="G40" s="141"/>
      <c r="H40" s="141"/>
      <c r="I40" s="141">
        <v>200</v>
      </c>
      <c r="J40" s="141"/>
      <c r="K40" s="141"/>
      <c r="L40" s="141"/>
      <c r="M40" s="140">
        <f t="shared" si="2"/>
        <v>200</v>
      </c>
      <c r="N40" s="141"/>
      <c r="O40" s="141"/>
      <c r="P40" s="141">
        <v>200</v>
      </c>
      <c r="Q40" s="141"/>
      <c r="R40" s="141"/>
      <c r="S40" s="141"/>
    </row>
    <row r="41" spans="1:33" s="59" customFormat="1" ht="15.95" customHeight="1" x14ac:dyDescent="0.3">
      <c r="A41" s="57"/>
      <c r="B41" s="57"/>
      <c r="C41" s="57">
        <v>3223</v>
      </c>
      <c r="D41" s="57"/>
      <c r="E41" s="58" t="s">
        <v>150</v>
      </c>
      <c r="F41" s="138">
        <f t="shared" si="0"/>
        <v>8899</v>
      </c>
      <c r="G41" s="139">
        <f>SUM(G42:G43)</f>
        <v>8899</v>
      </c>
      <c r="H41" s="139">
        <f t="shared" ref="H41:L41" si="32">SUM(H42:H43)</f>
        <v>0</v>
      </c>
      <c r="I41" s="139">
        <f t="shared" si="32"/>
        <v>0</v>
      </c>
      <c r="J41" s="139">
        <f t="shared" si="32"/>
        <v>0</v>
      </c>
      <c r="K41" s="139">
        <f t="shared" si="32"/>
        <v>0</v>
      </c>
      <c r="L41" s="139">
        <f t="shared" si="32"/>
        <v>0</v>
      </c>
      <c r="M41" s="138">
        <f t="shared" si="2"/>
        <v>8899</v>
      </c>
      <c r="N41" s="139">
        <f>SUM(N42:N43)</f>
        <v>8899</v>
      </c>
      <c r="O41" s="139">
        <f t="shared" ref="O41:S41" si="33">SUM(O42:O43)</f>
        <v>0</v>
      </c>
      <c r="P41" s="139">
        <f t="shared" si="33"/>
        <v>0</v>
      </c>
      <c r="Q41" s="139">
        <f t="shared" si="33"/>
        <v>0</v>
      </c>
      <c r="R41" s="139">
        <f t="shared" si="33"/>
        <v>0</v>
      </c>
      <c r="S41" s="139">
        <f t="shared" si="33"/>
        <v>0</v>
      </c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</row>
    <row r="42" spans="1:33" s="52" customFormat="1" ht="15.95" customHeight="1" x14ac:dyDescent="0.3">
      <c r="A42" s="60"/>
      <c r="B42" s="60"/>
      <c r="C42" s="61"/>
      <c r="D42" s="60">
        <v>32231</v>
      </c>
      <c r="E42" s="64" t="s">
        <v>151</v>
      </c>
      <c r="F42" s="140">
        <f t="shared" si="0"/>
        <v>2263</v>
      </c>
      <c r="G42" s="141">
        <v>2263</v>
      </c>
      <c r="H42" s="141"/>
      <c r="I42" s="141"/>
      <c r="J42" s="141"/>
      <c r="K42" s="141"/>
      <c r="L42" s="141"/>
      <c r="M42" s="140">
        <f t="shared" si="2"/>
        <v>2263</v>
      </c>
      <c r="N42" s="141">
        <v>2263</v>
      </c>
      <c r="O42" s="141"/>
      <c r="P42" s="141"/>
      <c r="Q42" s="141"/>
      <c r="R42" s="141"/>
      <c r="S42" s="141"/>
    </row>
    <row r="43" spans="1:33" s="52" customFormat="1" ht="15.95" customHeight="1" x14ac:dyDescent="0.3">
      <c r="A43" s="60"/>
      <c r="B43" s="60"/>
      <c r="C43" s="61"/>
      <c r="D43" s="60">
        <v>32233</v>
      </c>
      <c r="E43" s="64" t="s">
        <v>152</v>
      </c>
      <c r="F43" s="140">
        <f t="shared" si="0"/>
        <v>6636</v>
      </c>
      <c r="G43" s="141">
        <v>6636</v>
      </c>
      <c r="H43" s="141"/>
      <c r="I43" s="141"/>
      <c r="J43" s="141"/>
      <c r="K43" s="141"/>
      <c r="L43" s="141"/>
      <c r="M43" s="140">
        <f t="shared" si="2"/>
        <v>6636</v>
      </c>
      <c r="N43" s="141">
        <v>6636</v>
      </c>
      <c r="O43" s="141"/>
      <c r="P43" s="141"/>
      <c r="Q43" s="141"/>
      <c r="R43" s="141"/>
      <c r="S43" s="141"/>
    </row>
    <row r="44" spans="1:33" s="59" customFormat="1" ht="15.95" customHeight="1" x14ac:dyDescent="0.3">
      <c r="A44" s="57"/>
      <c r="B44" s="57"/>
      <c r="C44" s="57">
        <v>3224</v>
      </c>
      <c r="D44" s="57"/>
      <c r="E44" s="58" t="s">
        <v>82</v>
      </c>
      <c r="F44" s="138">
        <f t="shared" si="0"/>
        <v>133</v>
      </c>
      <c r="G44" s="139">
        <f t="shared" ref="G44:L44" si="34">SUM(G45)</f>
        <v>0</v>
      </c>
      <c r="H44" s="139">
        <f t="shared" si="34"/>
        <v>0</v>
      </c>
      <c r="I44" s="139">
        <f t="shared" si="34"/>
        <v>133</v>
      </c>
      <c r="J44" s="139">
        <f t="shared" si="34"/>
        <v>0</v>
      </c>
      <c r="K44" s="139">
        <f t="shared" si="34"/>
        <v>0</v>
      </c>
      <c r="L44" s="139">
        <f t="shared" si="34"/>
        <v>0</v>
      </c>
      <c r="M44" s="138">
        <f t="shared" si="2"/>
        <v>133</v>
      </c>
      <c r="N44" s="139">
        <f t="shared" ref="N44:S44" si="35">SUM(N45)</f>
        <v>0</v>
      </c>
      <c r="O44" s="139">
        <f t="shared" si="35"/>
        <v>0</v>
      </c>
      <c r="P44" s="139">
        <f t="shared" si="35"/>
        <v>133</v>
      </c>
      <c r="Q44" s="139">
        <f t="shared" si="35"/>
        <v>0</v>
      </c>
      <c r="R44" s="139">
        <f t="shared" si="35"/>
        <v>0</v>
      </c>
      <c r="S44" s="139">
        <f t="shared" si="35"/>
        <v>0</v>
      </c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</row>
    <row r="45" spans="1:33" s="52" customFormat="1" ht="15.95" customHeight="1" x14ac:dyDescent="0.3">
      <c r="A45" s="60"/>
      <c r="B45" s="60"/>
      <c r="C45" s="61"/>
      <c r="D45" s="60">
        <v>32244</v>
      </c>
      <c r="E45" s="64" t="s">
        <v>83</v>
      </c>
      <c r="F45" s="140">
        <f t="shared" si="0"/>
        <v>133</v>
      </c>
      <c r="G45" s="141"/>
      <c r="H45" s="141"/>
      <c r="I45" s="141">
        <v>133</v>
      </c>
      <c r="J45" s="141"/>
      <c r="K45" s="141"/>
      <c r="L45" s="141"/>
      <c r="M45" s="140">
        <f t="shared" si="2"/>
        <v>133</v>
      </c>
      <c r="N45" s="141"/>
      <c r="O45" s="141"/>
      <c r="P45" s="141">
        <v>133</v>
      </c>
      <c r="Q45" s="141"/>
      <c r="R45" s="141"/>
      <c r="S45" s="141"/>
    </row>
    <row r="46" spans="1:33" s="59" customFormat="1" ht="15.95" customHeight="1" x14ac:dyDescent="0.3">
      <c r="A46" s="57"/>
      <c r="B46" s="57"/>
      <c r="C46" s="57">
        <v>3225</v>
      </c>
      <c r="D46" s="57"/>
      <c r="E46" s="58" t="s">
        <v>84</v>
      </c>
      <c r="F46" s="138">
        <f t="shared" si="0"/>
        <v>1000</v>
      </c>
      <c r="G46" s="139">
        <f t="shared" ref="G46:L46" si="36">SUM(G47:G47)</f>
        <v>0</v>
      </c>
      <c r="H46" s="139">
        <f t="shared" si="36"/>
        <v>0</v>
      </c>
      <c r="I46" s="139">
        <f t="shared" si="36"/>
        <v>700</v>
      </c>
      <c r="J46" s="139">
        <f t="shared" si="36"/>
        <v>300</v>
      </c>
      <c r="K46" s="139">
        <f t="shared" si="36"/>
        <v>0</v>
      </c>
      <c r="L46" s="139">
        <f t="shared" si="36"/>
        <v>0</v>
      </c>
      <c r="M46" s="138">
        <f t="shared" si="2"/>
        <v>400</v>
      </c>
      <c r="N46" s="139">
        <f t="shared" ref="N46:S46" si="37">SUM(N47:N47)</f>
        <v>0</v>
      </c>
      <c r="O46" s="139">
        <f t="shared" si="37"/>
        <v>0</v>
      </c>
      <c r="P46" s="139">
        <f t="shared" si="37"/>
        <v>100</v>
      </c>
      <c r="Q46" s="139">
        <f t="shared" si="37"/>
        <v>300</v>
      </c>
      <c r="R46" s="139">
        <f t="shared" si="37"/>
        <v>0</v>
      </c>
      <c r="S46" s="139">
        <f t="shared" si="37"/>
        <v>0</v>
      </c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</row>
    <row r="47" spans="1:33" s="52" customFormat="1" ht="15.95" customHeight="1" x14ac:dyDescent="0.3">
      <c r="A47" s="60"/>
      <c r="B47" s="60"/>
      <c r="C47" s="61"/>
      <c r="D47" s="60">
        <v>32251</v>
      </c>
      <c r="E47" s="64" t="s">
        <v>84</v>
      </c>
      <c r="F47" s="140">
        <f t="shared" si="0"/>
        <v>1000</v>
      </c>
      <c r="G47" s="141"/>
      <c r="H47" s="141"/>
      <c r="I47" s="141">
        <v>700</v>
      </c>
      <c r="J47" s="141">
        <v>300</v>
      </c>
      <c r="K47" s="141"/>
      <c r="L47" s="141"/>
      <c r="M47" s="140">
        <f t="shared" si="2"/>
        <v>400</v>
      </c>
      <c r="N47" s="141"/>
      <c r="O47" s="141"/>
      <c r="P47" s="141">
        <v>100</v>
      </c>
      <c r="Q47" s="141">
        <f>J47</f>
        <v>300</v>
      </c>
      <c r="R47" s="141"/>
      <c r="S47" s="141"/>
    </row>
    <row r="48" spans="1:33" s="55" customFormat="1" ht="15.95" customHeight="1" x14ac:dyDescent="0.3">
      <c r="A48" s="53"/>
      <c r="B48" s="53">
        <v>323</v>
      </c>
      <c r="C48" s="53"/>
      <c r="D48" s="53"/>
      <c r="E48" s="65" t="s">
        <v>85</v>
      </c>
      <c r="F48" s="136">
        <f t="shared" si="0"/>
        <v>54830.37</v>
      </c>
      <c r="G48" s="137">
        <f>G49+G53+G63+G65+G67+G60+G56</f>
        <v>46615</v>
      </c>
      <c r="H48" s="137">
        <f t="shared" ref="H48:L48" si="38">H49+H53+H63+H65+H67+H60</f>
        <v>3259.37</v>
      </c>
      <c r="I48" s="137">
        <f t="shared" si="38"/>
        <v>2956</v>
      </c>
      <c r="J48" s="137">
        <f t="shared" si="38"/>
        <v>1000</v>
      </c>
      <c r="K48" s="137">
        <f t="shared" si="38"/>
        <v>0</v>
      </c>
      <c r="L48" s="137">
        <f t="shared" si="38"/>
        <v>1000</v>
      </c>
      <c r="M48" s="136">
        <f t="shared" si="2"/>
        <v>50638</v>
      </c>
      <c r="N48" s="137">
        <f t="shared" ref="N48:S48" si="39">N49+N53+N63+N65+N67+N60+N56</f>
        <v>46615</v>
      </c>
      <c r="O48" s="137">
        <f t="shared" si="39"/>
        <v>0</v>
      </c>
      <c r="P48" s="137">
        <f t="shared" si="39"/>
        <v>2023</v>
      </c>
      <c r="Q48" s="137">
        <f t="shared" si="39"/>
        <v>1000</v>
      </c>
      <c r="R48" s="137">
        <f t="shared" si="39"/>
        <v>0</v>
      </c>
      <c r="S48" s="137">
        <f t="shared" si="39"/>
        <v>1000</v>
      </c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</row>
    <row r="49" spans="1:33" s="59" customFormat="1" ht="15.95" customHeight="1" x14ac:dyDescent="0.3">
      <c r="A49" s="57"/>
      <c r="B49" s="57"/>
      <c r="C49" s="57">
        <v>3231</v>
      </c>
      <c r="D49" s="57"/>
      <c r="E49" s="58" t="s">
        <v>86</v>
      </c>
      <c r="F49" s="138">
        <f t="shared" si="0"/>
        <v>616</v>
      </c>
      <c r="G49" s="139">
        <f t="shared" ref="G49:L49" si="40">SUM(G50:G52)</f>
        <v>543</v>
      </c>
      <c r="H49" s="139">
        <f t="shared" si="40"/>
        <v>0</v>
      </c>
      <c r="I49" s="139">
        <f t="shared" si="40"/>
        <v>73</v>
      </c>
      <c r="J49" s="139">
        <f t="shared" si="40"/>
        <v>0</v>
      </c>
      <c r="K49" s="139">
        <f t="shared" si="40"/>
        <v>0</v>
      </c>
      <c r="L49" s="139">
        <f t="shared" si="40"/>
        <v>0</v>
      </c>
      <c r="M49" s="138">
        <f t="shared" si="2"/>
        <v>616</v>
      </c>
      <c r="N49" s="139">
        <f t="shared" ref="N49:S49" si="41">SUM(N50:N52)</f>
        <v>543</v>
      </c>
      <c r="O49" s="139">
        <f t="shared" si="41"/>
        <v>0</v>
      </c>
      <c r="P49" s="139">
        <f t="shared" si="41"/>
        <v>73</v>
      </c>
      <c r="Q49" s="139">
        <f t="shared" si="41"/>
        <v>0</v>
      </c>
      <c r="R49" s="139">
        <f t="shared" si="41"/>
        <v>0</v>
      </c>
      <c r="S49" s="139">
        <f t="shared" si="41"/>
        <v>0</v>
      </c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</row>
    <row r="50" spans="1:33" s="52" customFormat="1" ht="15.95" customHeight="1" x14ac:dyDescent="0.3">
      <c r="A50" s="60"/>
      <c r="B50" s="60"/>
      <c r="C50" s="61"/>
      <c r="D50" s="60">
        <v>32311</v>
      </c>
      <c r="E50" s="64" t="s">
        <v>87</v>
      </c>
      <c r="F50" s="140">
        <f t="shared" si="0"/>
        <v>450</v>
      </c>
      <c r="G50" s="141">
        <v>450</v>
      </c>
      <c r="H50" s="141"/>
      <c r="I50" s="141"/>
      <c r="J50" s="141"/>
      <c r="K50" s="141"/>
      <c r="L50" s="141"/>
      <c r="M50" s="140">
        <f t="shared" si="2"/>
        <v>450</v>
      </c>
      <c r="N50" s="141">
        <f>G50</f>
        <v>450</v>
      </c>
      <c r="O50" s="141"/>
      <c r="P50" s="141"/>
      <c r="Q50" s="141"/>
      <c r="R50" s="141"/>
      <c r="S50" s="141"/>
    </row>
    <row r="51" spans="1:33" s="52" customFormat="1" ht="15.95" customHeight="1" x14ac:dyDescent="0.3">
      <c r="A51" s="60"/>
      <c r="B51" s="60"/>
      <c r="C51" s="61"/>
      <c r="D51" s="60">
        <v>32312</v>
      </c>
      <c r="E51" s="64" t="s">
        <v>153</v>
      </c>
      <c r="F51" s="140">
        <f t="shared" si="0"/>
        <v>93</v>
      </c>
      <c r="G51" s="141">
        <v>93</v>
      </c>
      <c r="H51" s="141"/>
      <c r="I51" s="141"/>
      <c r="J51" s="141"/>
      <c r="K51" s="141"/>
      <c r="L51" s="141"/>
      <c r="M51" s="140">
        <f t="shared" si="2"/>
        <v>93</v>
      </c>
      <c r="N51" s="141">
        <f>G51</f>
        <v>93</v>
      </c>
      <c r="O51" s="141"/>
      <c r="P51" s="141"/>
      <c r="Q51" s="141"/>
      <c r="R51" s="141"/>
      <c r="S51" s="141"/>
    </row>
    <row r="52" spans="1:33" s="52" customFormat="1" ht="15.95" customHeight="1" x14ac:dyDescent="0.3">
      <c r="A52" s="60"/>
      <c r="B52" s="60"/>
      <c r="C52" s="61"/>
      <c r="D52" s="60">
        <v>32313</v>
      </c>
      <c r="E52" s="64" t="s">
        <v>88</v>
      </c>
      <c r="F52" s="140">
        <f t="shared" si="0"/>
        <v>73</v>
      </c>
      <c r="G52" s="141"/>
      <c r="H52" s="141"/>
      <c r="I52" s="141">
        <v>73</v>
      </c>
      <c r="J52" s="141"/>
      <c r="K52" s="141"/>
      <c r="L52" s="141"/>
      <c r="M52" s="140">
        <f t="shared" si="2"/>
        <v>73</v>
      </c>
      <c r="N52" s="141"/>
      <c r="O52" s="141"/>
      <c r="P52" s="141">
        <f>I52</f>
        <v>73</v>
      </c>
      <c r="Q52" s="141"/>
      <c r="R52" s="141"/>
      <c r="S52" s="141"/>
    </row>
    <row r="53" spans="1:33" s="59" customFormat="1" ht="15.95" customHeight="1" x14ac:dyDescent="0.3">
      <c r="A53" s="57"/>
      <c r="B53" s="57"/>
      <c r="C53" s="57">
        <v>3232</v>
      </c>
      <c r="D53" s="57"/>
      <c r="E53" s="58" t="s">
        <v>147</v>
      </c>
      <c r="F53" s="138">
        <f t="shared" si="0"/>
        <v>3523</v>
      </c>
      <c r="G53" s="139">
        <f>SUM(G54:G55)</f>
        <v>2600</v>
      </c>
      <c r="H53" s="139">
        <f t="shared" ref="H53:L53" si="42">SUM(H54:H55)</f>
        <v>0</v>
      </c>
      <c r="I53" s="139">
        <f t="shared" si="42"/>
        <v>923</v>
      </c>
      <c r="J53" s="139">
        <f t="shared" si="42"/>
        <v>0</v>
      </c>
      <c r="K53" s="139">
        <f t="shared" si="42"/>
        <v>0</v>
      </c>
      <c r="L53" s="139">
        <f t="shared" si="42"/>
        <v>0</v>
      </c>
      <c r="M53" s="138">
        <f t="shared" si="2"/>
        <v>3090</v>
      </c>
      <c r="N53" s="139">
        <f>SUM(N54:N55)</f>
        <v>2600</v>
      </c>
      <c r="O53" s="139">
        <f t="shared" ref="O53:S53" si="43">SUM(O54:O55)</f>
        <v>0</v>
      </c>
      <c r="P53" s="139">
        <f t="shared" si="43"/>
        <v>490</v>
      </c>
      <c r="Q53" s="139">
        <f t="shared" si="43"/>
        <v>0</v>
      </c>
      <c r="R53" s="139">
        <f t="shared" si="43"/>
        <v>0</v>
      </c>
      <c r="S53" s="139">
        <f t="shared" si="43"/>
        <v>0</v>
      </c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</row>
    <row r="54" spans="1:33" s="52" customFormat="1" ht="15.95" customHeight="1" x14ac:dyDescent="0.3">
      <c r="A54" s="60"/>
      <c r="B54" s="60"/>
      <c r="C54" s="61"/>
      <c r="D54" s="60">
        <v>32321</v>
      </c>
      <c r="E54" s="64" t="s">
        <v>160</v>
      </c>
      <c r="F54" s="140">
        <f>SUM(G54:L54)</f>
        <v>723</v>
      </c>
      <c r="G54" s="141">
        <v>600</v>
      </c>
      <c r="H54" s="141"/>
      <c r="I54" s="141">
        <v>123</v>
      </c>
      <c r="J54" s="141"/>
      <c r="K54" s="141"/>
      <c r="L54" s="141"/>
      <c r="M54" s="140">
        <f>SUM(N54:S54)</f>
        <v>723</v>
      </c>
      <c r="N54" s="141">
        <f>G54</f>
        <v>600</v>
      </c>
      <c r="O54" s="141"/>
      <c r="P54" s="141">
        <f>I54</f>
        <v>123</v>
      </c>
      <c r="Q54" s="141"/>
      <c r="R54" s="141"/>
      <c r="S54" s="141"/>
    </row>
    <row r="55" spans="1:33" s="52" customFormat="1" ht="19.5" customHeight="1" x14ac:dyDescent="0.3">
      <c r="A55" s="60"/>
      <c r="B55" s="60"/>
      <c r="C55" s="61"/>
      <c r="D55" s="60">
        <v>32322</v>
      </c>
      <c r="E55" s="64" t="s">
        <v>89</v>
      </c>
      <c r="F55" s="140">
        <f t="shared" si="0"/>
        <v>2800</v>
      </c>
      <c r="G55" s="141">
        <v>2000</v>
      </c>
      <c r="H55" s="141"/>
      <c r="I55" s="141">
        <v>800</v>
      </c>
      <c r="J55" s="141"/>
      <c r="K55" s="141"/>
      <c r="L55" s="141"/>
      <c r="M55" s="140">
        <f t="shared" si="2"/>
        <v>2367</v>
      </c>
      <c r="N55" s="141">
        <f>G55</f>
        <v>2000</v>
      </c>
      <c r="O55" s="141"/>
      <c r="P55" s="141">
        <v>367</v>
      </c>
      <c r="Q55" s="141"/>
      <c r="R55" s="141"/>
      <c r="S55" s="141"/>
    </row>
    <row r="56" spans="1:33" s="59" customFormat="1" ht="15.95" customHeight="1" x14ac:dyDescent="0.3">
      <c r="A56" s="57"/>
      <c r="B56" s="57"/>
      <c r="C56" s="57">
        <v>3234</v>
      </c>
      <c r="D56" s="57"/>
      <c r="E56" s="58" t="s">
        <v>154</v>
      </c>
      <c r="F56" s="138">
        <f>SUM(G56:L56)</f>
        <v>9789</v>
      </c>
      <c r="G56" s="139">
        <f>SUM(G57:G59)</f>
        <v>9789</v>
      </c>
      <c r="H56" s="139">
        <f t="shared" ref="H56:L56" si="44">SUM(H57:H59)</f>
        <v>0</v>
      </c>
      <c r="I56" s="139">
        <f t="shared" si="44"/>
        <v>0</v>
      </c>
      <c r="J56" s="139">
        <f t="shared" si="44"/>
        <v>0</v>
      </c>
      <c r="K56" s="139">
        <f t="shared" si="44"/>
        <v>0</v>
      </c>
      <c r="L56" s="139">
        <f t="shared" si="44"/>
        <v>0</v>
      </c>
      <c r="M56" s="138">
        <f>SUM(N56:S56)</f>
        <v>9789</v>
      </c>
      <c r="N56" s="139">
        <f>SUM(N57:N59)</f>
        <v>9789</v>
      </c>
      <c r="O56" s="139">
        <f t="shared" ref="O56:S56" si="45">SUM(O57:O59)</f>
        <v>0</v>
      </c>
      <c r="P56" s="139">
        <f t="shared" si="45"/>
        <v>0</v>
      </c>
      <c r="Q56" s="139">
        <f t="shared" si="45"/>
        <v>0</v>
      </c>
      <c r="R56" s="139">
        <f t="shared" si="45"/>
        <v>0</v>
      </c>
      <c r="S56" s="139">
        <f t="shared" si="45"/>
        <v>0</v>
      </c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</row>
    <row r="57" spans="1:33" s="52" customFormat="1" ht="15.95" customHeight="1" x14ac:dyDescent="0.3">
      <c r="A57" s="60"/>
      <c r="B57" s="60"/>
      <c r="C57" s="61"/>
      <c r="D57" s="60">
        <v>32341</v>
      </c>
      <c r="E57" s="64" t="s">
        <v>155</v>
      </c>
      <c r="F57" s="140">
        <f>SUM(G57:L57)</f>
        <v>637</v>
      </c>
      <c r="G57" s="141">
        <v>637</v>
      </c>
      <c r="H57" s="141"/>
      <c r="I57" s="141"/>
      <c r="J57" s="141"/>
      <c r="K57" s="141"/>
      <c r="L57" s="141"/>
      <c r="M57" s="140">
        <f>SUM(N57:S57)</f>
        <v>637</v>
      </c>
      <c r="N57" s="141">
        <f>G57</f>
        <v>637</v>
      </c>
      <c r="O57" s="141"/>
      <c r="P57" s="141"/>
      <c r="Q57" s="141"/>
      <c r="R57" s="141"/>
      <c r="S57" s="141"/>
    </row>
    <row r="58" spans="1:33" s="52" customFormat="1" ht="15.95" customHeight="1" x14ac:dyDescent="0.3">
      <c r="A58" s="60"/>
      <c r="B58" s="60"/>
      <c r="C58" s="61"/>
      <c r="D58" s="60">
        <v>32342</v>
      </c>
      <c r="E58" s="64" t="s">
        <v>156</v>
      </c>
      <c r="F58" s="140">
        <f t="shared" ref="F58:F59" si="46">SUM(G58:L58)</f>
        <v>260</v>
      </c>
      <c r="G58" s="141">
        <v>260</v>
      </c>
      <c r="H58" s="141"/>
      <c r="I58" s="141"/>
      <c r="J58" s="141"/>
      <c r="K58" s="141"/>
      <c r="L58" s="141"/>
      <c r="M58" s="140">
        <f t="shared" ref="M58:M59" si="47">SUM(N58:S58)</f>
        <v>260</v>
      </c>
      <c r="N58" s="141">
        <f t="shared" ref="N58:N59" si="48">G58</f>
        <v>260</v>
      </c>
      <c r="O58" s="141"/>
      <c r="P58" s="141"/>
      <c r="Q58" s="141"/>
      <c r="R58" s="141"/>
      <c r="S58" s="141"/>
    </row>
    <row r="59" spans="1:33" s="52" customFormat="1" ht="15.95" customHeight="1" x14ac:dyDescent="0.3">
      <c r="A59" s="60"/>
      <c r="B59" s="60"/>
      <c r="C59" s="61"/>
      <c r="D59" s="60">
        <v>32349</v>
      </c>
      <c r="E59" s="64" t="s">
        <v>157</v>
      </c>
      <c r="F59" s="140">
        <f t="shared" si="46"/>
        <v>8892</v>
      </c>
      <c r="G59" s="141">
        <v>8892</v>
      </c>
      <c r="H59" s="141"/>
      <c r="I59" s="141"/>
      <c r="J59" s="141"/>
      <c r="K59" s="141"/>
      <c r="L59" s="141"/>
      <c r="M59" s="140">
        <f t="shared" si="47"/>
        <v>8892</v>
      </c>
      <c r="N59" s="141">
        <f t="shared" si="48"/>
        <v>8892</v>
      </c>
      <c r="O59" s="141"/>
      <c r="P59" s="141"/>
      <c r="Q59" s="141"/>
      <c r="R59" s="141"/>
      <c r="S59" s="141"/>
    </row>
    <row r="60" spans="1:33" s="59" customFormat="1" ht="15.95" customHeight="1" x14ac:dyDescent="0.3">
      <c r="A60" s="57"/>
      <c r="B60" s="57"/>
      <c r="C60" s="57">
        <v>3235</v>
      </c>
      <c r="D60" s="57"/>
      <c r="E60" s="58" t="s">
        <v>90</v>
      </c>
      <c r="F60" s="138">
        <f t="shared" si="0"/>
        <v>19749</v>
      </c>
      <c r="G60" s="139">
        <f>SUM(G61:G62)</f>
        <v>19683</v>
      </c>
      <c r="H60" s="139">
        <f t="shared" ref="H60:L60" si="49">SUM(H61:H62)</f>
        <v>0</v>
      </c>
      <c r="I60" s="139">
        <f t="shared" si="49"/>
        <v>66</v>
      </c>
      <c r="J60" s="139">
        <f t="shared" si="49"/>
        <v>0</v>
      </c>
      <c r="K60" s="139">
        <f t="shared" si="49"/>
        <v>0</v>
      </c>
      <c r="L60" s="139">
        <f t="shared" si="49"/>
        <v>0</v>
      </c>
      <c r="M60" s="138">
        <f t="shared" si="2"/>
        <v>19749</v>
      </c>
      <c r="N60" s="139">
        <f>SUM(N61:N62)</f>
        <v>19683</v>
      </c>
      <c r="O60" s="139">
        <f t="shared" ref="O60:S60" si="50">SUM(O61:O62)</f>
        <v>0</v>
      </c>
      <c r="P60" s="139">
        <f t="shared" si="50"/>
        <v>66</v>
      </c>
      <c r="Q60" s="139">
        <f t="shared" si="50"/>
        <v>0</v>
      </c>
      <c r="R60" s="139">
        <f t="shared" si="50"/>
        <v>0</v>
      </c>
      <c r="S60" s="139">
        <f t="shared" si="50"/>
        <v>0</v>
      </c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</row>
    <row r="61" spans="1:33" s="52" customFormat="1" ht="15.95" customHeight="1" x14ac:dyDescent="0.3">
      <c r="A61" s="60"/>
      <c r="B61" s="60"/>
      <c r="C61" s="61"/>
      <c r="D61" s="60">
        <v>32352</v>
      </c>
      <c r="E61" s="64" t="s">
        <v>158</v>
      </c>
      <c r="F61" s="140">
        <f>SUM(G61:L61)</f>
        <v>19683</v>
      </c>
      <c r="G61" s="141">
        <v>19683</v>
      </c>
      <c r="H61" s="141"/>
      <c r="I61" s="141"/>
      <c r="J61" s="141"/>
      <c r="K61" s="141"/>
      <c r="L61" s="141"/>
      <c r="M61" s="140">
        <f>SUM(N61:S61)</f>
        <v>19683</v>
      </c>
      <c r="N61" s="141">
        <f>G61</f>
        <v>19683</v>
      </c>
      <c r="O61" s="141"/>
      <c r="P61" s="141"/>
      <c r="Q61" s="141"/>
      <c r="R61" s="141"/>
      <c r="S61" s="141"/>
    </row>
    <row r="62" spans="1:33" s="52" customFormat="1" ht="15.95" customHeight="1" x14ac:dyDescent="0.3">
      <c r="A62" s="60"/>
      <c r="B62" s="60"/>
      <c r="C62" s="61"/>
      <c r="D62" s="60">
        <v>32354</v>
      </c>
      <c r="E62" s="64" t="s">
        <v>91</v>
      </c>
      <c r="F62" s="140">
        <f t="shared" si="0"/>
        <v>66</v>
      </c>
      <c r="G62" s="141"/>
      <c r="H62" s="141"/>
      <c r="I62" s="141">
        <v>66</v>
      </c>
      <c r="J62" s="141"/>
      <c r="K62" s="141"/>
      <c r="L62" s="141"/>
      <c r="M62" s="140">
        <f t="shared" si="2"/>
        <v>66</v>
      </c>
      <c r="N62" s="141"/>
      <c r="O62" s="141"/>
      <c r="P62" s="141">
        <v>66</v>
      </c>
      <c r="Q62" s="141"/>
      <c r="R62" s="141"/>
      <c r="S62" s="141"/>
    </row>
    <row r="63" spans="1:33" s="59" customFormat="1" ht="15.95" customHeight="1" x14ac:dyDescent="0.3">
      <c r="A63" s="57"/>
      <c r="B63" s="57"/>
      <c r="C63" s="57">
        <v>3237</v>
      </c>
      <c r="D63" s="57"/>
      <c r="E63" s="58" t="s">
        <v>92</v>
      </c>
      <c r="F63" s="138">
        <f t="shared" si="0"/>
        <v>6794</v>
      </c>
      <c r="G63" s="139">
        <f t="shared" ref="G63:L63" si="51">SUM(G64:G64)</f>
        <v>4500</v>
      </c>
      <c r="H63" s="139">
        <f t="shared" si="51"/>
        <v>0</v>
      </c>
      <c r="I63" s="139">
        <f t="shared" si="51"/>
        <v>294</v>
      </c>
      <c r="J63" s="139">
        <f t="shared" si="51"/>
        <v>1000</v>
      </c>
      <c r="K63" s="139">
        <f t="shared" si="51"/>
        <v>0</v>
      </c>
      <c r="L63" s="139">
        <f t="shared" si="51"/>
        <v>1000</v>
      </c>
      <c r="M63" s="138">
        <f t="shared" si="2"/>
        <v>6794</v>
      </c>
      <c r="N63" s="139">
        <f t="shared" ref="N63:S63" si="52">SUM(N64:N64)</f>
        <v>4500</v>
      </c>
      <c r="O63" s="139">
        <f t="shared" si="52"/>
        <v>0</v>
      </c>
      <c r="P63" s="139">
        <f t="shared" si="52"/>
        <v>294</v>
      </c>
      <c r="Q63" s="139">
        <f t="shared" si="52"/>
        <v>1000</v>
      </c>
      <c r="R63" s="139">
        <f t="shared" si="52"/>
        <v>0</v>
      </c>
      <c r="S63" s="139">
        <f t="shared" si="52"/>
        <v>1000</v>
      </c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</row>
    <row r="64" spans="1:33" s="52" customFormat="1" ht="15.95" customHeight="1" x14ac:dyDescent="0.3">
      <c r="A64" s="60"/>
      <c r="B64" s="60"/>
      <c r="C64" s="61"/>
      <c r="D64" s="60">
        <v>32379</v>
      </c>
      <c r="E64" s="64" t="s">
        <v>93</v>
      </c>
      <c r="F64" s="140">
        <f t="shared" si="0"/>
        <v>6794</v>
      </c>
      <c r="G64" s="141">
        <v>4500</v>
      </c>
      <c r="H64" s="141"/>
      <c r="I64" s="141">
        <v>294</v>
      </c>
      <c r="J64" s="141">
        <v>1000</v>
      </c>
      <c r="K64" s="141"/>
      <c r="L64" s="141">
        <v>1000</v>
      </c>
      <c r="M64" s="140">
        <f t="shared" si="2"/>
        <v>6794</v>
      </c>
      <c r="N64" s="141">
        <f>G64</f>
        <v>4500</v>
      </c>
      <c r="O64" s="141"/>
      <c r="P64" s="141">
        <f t="shared" ref="P64:S64" si="53">I64</f>
        <v>294</v>
      </c>
      <c r="Q64" s="141">
        <f t="shared" si="53"/>
        <v>1000</v>
      </c>
      <c r="R64" s="141"/>
      <c r="S64" s="141">
        <f t="shared" si="53"/>
        <v>1000</v>
      </c>
    </row>
    <row r="65" spans="1:33" s="59" customFormat="1" ht="15.95" customHeight="1" x14ac:dyDescent="0.3">
      <c r="A65" s="57"/>
      <c r="B65" s="57"/>
      <c r="C65" s="57">
        <v>3238</v>
      </c>
      <c r="D65" s="57"/>
      <c r="E65" s="58" t="s">
        <v>94</v>
      </c>
      <c r="F65" s="138">
        <f t="shared" si="0"/>
        <v>700</v>
      </c>
      <c r="G65" s="139">
        <f t="shared" ref="G65:L65" si="54">SUM(G66:G66)</f>
        <v>700</v>
      </c>
      <c r="H65" s="139">
        <f t="shared" si="54"/>
        <v>0</v>
      </c>
      <c r="I65" s="139">
        <f t="shared" si="54"/>
        <v>0</v>
      </c>
      <c r="J65" s="139">
        <f t="shared" si="54"/>
        <v>0</v>
      </c>
      <c r="K65" s="139">
        <f t="shared" si="54"/>
        <v>0</v>
      </c>
      <c r="L65" s="139">
        <f t="shared" si="54"/>
        <v>0</v>
      </c>
      <c r="M65" s="138">
        <f t="shared" si="2"/>
        <v>700</v>
      </c>
      <c r="N65" s="139">
        <f t="shared" ref="N65:S65" si="55">SUM(N66:N66)</f>
        <v>700</v>
      </c>
      <c r="O65" s="139">
        <f t="shared" si="55"/>
        <v>0</v>
      </c>
      <c r="P65" s="139">
        <f t="shared" si="55"/>
        <v>0</v>
      </c>
      <c r="Q65" s="139">
        <f t="shared" si="55"/>
        <v>0</v>
      </c>
      <c r="R65" s="139">
        <f t="shared" si="55"/>
        <v>0</v>
      </c>
      <c r="S65" s="139">
        <f t="shared" si="55"/>
        <v>0</v>
      </c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</row>
    <row r="66" spans="1:33" s="52" customFormat="1" ht="15.95" customHeight="1" x14ac:dyDescent="0.3">
      <c r="A66" s="60"/>
      <c r="B66" s="60"/>
      <c r="C66" s="61"/>
      <c r="D66" s="60">
        <v>32389</v>
      </c>
      <c r="E66" s="64" t="s">
        <v>95</v>
      </c>
      <c r="F66" s="140">
        <f t="shared" si="0"/>
        <v>700</v>
      </c>
      <c r="G66" s="141">
        <v>700</v>
      </c>
      <c r="H66" s="141"/>
      <c r="I66" s="141"/>
      <c r="J66" s="141"/>
      <c r="K66" s="141"/>
      <c r="L66" s="141"/>
      <c r="M66" s="140">
        <f t="shared" si="2"/>
        <v>700</v>
      </c>
      <c r="N66" s="141">
        <f>G66</f>
        <v>700</v>
      </c>
      <c r="O66" s="142"/>
      <c r="P66" s="142"/>
      <c r="Q66" s="142"/>
      <c r="R66" s="142"/>
      <c r="S66" s="142"/>
    </row>
    <row r="67" spans="1:33" s="59" customFormat="1" ht="15.95" customHeight="1" x14ac:dyDescent="0.3">
      <c r="A67" s="57"/>
      <c r="B67" s="57"/>
      <c r="C67" s="57">
        <v>3239</v>
      </c>
      <c r="D67" s="57"/>
      <c r="E67" s="58" t="s">
        <v>96</v>
      </c>
      <c r="F67" s="138">
        <f t="shared" si="0"/>
        <v>13659.369999999999</v>
      </c>
      <c r="G67" s="139">
        <f t="shared" ref="G67:L67" si="56">SUM(G68:G70)</f>
        <v>8800</v>
      </c>
      <c r="H67" s="139">
        <f t="shared" si="56"/>
        <v>3259.37</v>
      </c>
      <c r="I67" s="139">
        <f t="shared" si="56"/>
        <v>1600</v>
      </c>
      <c r="J67" s="139">
        <f t="shared" si="56"/>
        <v>0</v>
      </c>
      <c r="K67" s="139">
        <f t="shared" si="56"/>
        <v>0</v>
      </c>
      <c r="L67" s="139">
        <f t="shared" si="56"/>
        <v>0</v>
      </c>
      <c r="M67" s="138">
        <f t="shared" si="2"/>
        <v>9900</v>
      </c>
      <c r="N67" s="139">
        <f t="shared" ref="N67:S67" si="57">SUM(N68:N70)</f>
        <v>8800</v>
      </c>
      <c r="O67" s="139">
        <f t="shared" si="57"/>
        <v>0</v>
      </c>
      <c r="P67" s="139">
        <f t="shared" si="57"/>
        <v>1100</v>
      </c>
      <c r="Q67" s="139">
        <f t="shared" si="57"/>
        <v>0</v>
      </c>
      <c r="R67" s="139">
        <f t="shared" si="57"/>
        <v>0</v>
      </c>
      <c r="S67" s="139">
        <f t="shared" si="57"/>
        <v>0</v>
      </c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</row>
    <row r="68" spans="1:33" s="52" customFormat="1" ht="15.95" customHeight="1" x14ac:dyDescent="0.3">
      <c r="A68" s="60"/>
      <c r="B68" s="60"/>
      <c r="C68" s="61"/>
      <c r="D68" s="60">
        <v>32391</v>
      </c>
      <c r="E68" s="64" t="s">
        <v>97</v>
      </c>
      <c r="F68" s="140">
        <f t="shared" si="0"/>
        <v>3859.37</v>
      </c>
      <c r="G68" s="141"/>
      <c r="H68" s="141">
        <v>3259.37</v>
      </c>
      <c r="I68" s="141">
        <v>600</v>
      </c>
      <c r="J68" s="141"/>
      <c r="K68" s="141"/>
      <c r="L68" s="141"/>
      <c r="M68" s="140">
        <f t="shared" si="2"/>
        <v>600</v>
      </c>
      <c r="N68" s="141"/>
      <c r="O68" s="141"/>
      <c r="P68" s="141">
        <f>I68</f>
        <v>600</v>
      </c>
      <c r="Q68" s="141"/>
      <c r="R68" s="141"/>
      <c r="S68" s="141"/>
    </row>
    <row r="69" spans="1:33" s="52" customFormat="1" ht="15.95" customHeight="1" x14ac:dyDescent="0.3">
      <c r="A69" s="60"/>
      <c r="B69" s="60"/>
      <c r="C69" s="61"/>
      <c r="D69" s="60">
        <v>32395</v>
      </c>
      <c r="E69" s="64" t="s">
        <v>159</v>
      </c>
      <c r="F69" s="140">
        <f>SUM(G69:L69)</f>
        <v>7300</v>
      </c>
      <c r="G69" s="141">
        <v>7300</v>
      </c>
      <c r="H69" s="141"/>
      <c r="I69" s="141"/>
      <c r="J69" s="141"/>
      <c r="K69" s="141"/>
      <c r="L69" s="141"/>
      <c r="M69" s="140">
        <f>SUM(N69:S69)</f>
        <v>7300</v>
      </c>
      <c r="N69" s="141">
        <f>G69</f>
        <v>7300</v>
      </c>
      <c r="O69" s="141"/>
      <c r="P69" s="141"/>
      <c r="Q69" s="141"/>
      <c r="R69" s="141"/>
      <c r="S69" s="141"/>
    </row>
    <row r="70" spans="1:33" s="52" customFormat="1" ht="15.95" customHeight="1" x14ac:dyDescent="0.3">
      <c r="A70" s="60"/>
      <c r="B70" s="60"/>
      <c r="C70" s="61"/>
      <c r="D70" s="60">
        <v>32399</v>
      </c>
      <c r="E70" s="64" t="s">
        <v>98</v>
      </c>
      <c r="F70" s="140">
        <f t="shared" ref="F70:F107" si="58">SUM(G70:L70)</f>
        <v>2500</v>
      </c>
      <c r="G70" s="141">
        <v>1500</v>
      </c>
      <c r="H70" s="141"/>
      <c r="I70" s="141">
        <v>1000</v>
      </c>
      <c r="J70" s="141"/>
      <c r="K70" s="141">
        <v>0</v>
      </c>
      <c r="L70" s="141"/>
      <c r="M70" s="140">
        <f t="shared" ref="M70:M107" si="59">SUM(N70:S70)</f>
        <v>2000</v>
      </c>
      <c r="N70" s="141">
        <f>G70</f>
        <v>1500</v>
      </c>
      <c r="O70" s="141"/>
      <c r="P70" s="141">
        <v>500</v>
      </c>
      <c r="Q70" s="141"/>
      <c r="R70" s="141"/>
      <c r="S70" s="141"/>
    </row>
    <row r="71" spans="1:33" s="55" customFormat="1" ht="15.95" customHeight="1" x14ac:dyDescent="0.3">
      <c r="A71" s="53"/>
      <c r="B71" s="53">
        <v>324</v>
      </c>
      <c r="C71" s="53"/>
      <c r="D71" s="53"/>
      <c r="E71" s="65" t="s">
        <v>148</v>
      </c>
      <c r="F71" s="136">
        <f t="shared" si="58"/>
        <v>66</v>
      </c>
      <c r="G71" s="137">
        <f t="shared" ref="G71:L71" si="60">G72</f>
        <v>0</v>
      </c>
      <c r="H71" s="137">
        <f t="shared" si="60"/>
        <v>0</v>
      </c>
      <c r="I71" s="137">
        <f t="shared" si="60"/>
        <v>66</v>
      </c>
      <c r="J71" s="137">
        <f t="shared" si="60"/>
        <v>0</v>
      </c>
      <c r="K71" s="137">
        <f t="shared" si="60"/>
        <v>0</v>
      </c>
      <c r="L71" s="137">
        <f t="shared" si="60"/>
        <v>0</v>
      </c>
      <c r="M71" s="136">
        <f t="shared" si="59"/>
        <v>66</v>
      </c>
      <c r="N71" s="137">
        <f t="shared" ref="N71:S71" si="61">N72</f>
        <v>0</v>
      </c>
      <c r="O71" s="137">
        <f t="shared" si="61"/>
        <v>0</v>
      </c>
      <c r="P71" s="137">
        <f t="shared" si="61"/>
        <v>66</v>
      </c>
      <c r="Q71" s="137">
        <f t="shared" si="61"/>
        <v>0</v>
      </c>
      <c r="R71" s="137">
        <f t="shared" si="61"/>
        <v>0</v>
      </c>
      <c r="S71" s="137">
        <f t="shared" si="61"/>
        <v>0</v>
      </c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</row>
    <row r="72" spans="1:33" s="59" customFormat="1" ht="15.95" customHeight="1" x14ac:dyDescent="0.3">
      <c r="A72" s="57"/>
      <c r="B72" s="57"/>
      <c r="C72" s="57">
        <v>3241</v>
      </c>
      <c r="D72" s="57"/>
      <c r="E72" s="58" t="s">
        <v>148</v>
      </c>
      <c r="F72" s="138">
        <f t="shared" si="58"/>
        <v>66</v>
      </c>
      <c r="G72" s="139">
        <f t="shared" ref="G72:L72" si="62">SUM(G73:G74)</f>
        <v>0</v>
      </c>
      <c r="H72" s="139">
        <f t="shared" si="62"/>
        <v>0</v>
      </c>
      <c r="I72" s="139">
        <f t="shared" si="62"/>
        <v>66</v>
      </c>
      <c r="J72" s="139">
        <f t="shared" si="62"/>
        <v>0</v>
      </c>
      <c r="K72" s="139">
        <f t="shared" si="62"/>
        <v>0</v>
      </c>
      <c r="L72" s="139">
        <f t="shared" si="62"/>
        <v>0</v>
      </c>
      <c r="M72" s="138">
        <f t="shared" si="59"/>
        <v>66</v>
      </c>
      <c r="N72" s="139">
        <f t="shared" ref="N72:S72" si="63">SUM(N73:N74)</f>
        <v>0</v>
      </c>
      <c r="O72" s="139">
        <f t="shared" si="63"/>
        <v>0</v>
      </c>
      <c r="P72" s="139">
        <f t="shared" si="63"/>
        <v>66</v>
      </c>
      <c r="Q72" s="139">
        <f t="shared" si="63"/>
        <v>0</v>
      </c>
      <c r="R72" s="139">
        <f t="shared" si="63"/>
        <v>0</v>
      </c>
      <c r="S72" s="139">
        <f t="shared" si="63"/>
        <v>0</v>
      </c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</row>
    <row r="73" spans="1:33" s="52" customFormat="1" ht="15.95" customHeight="1" x14ac:dyDescent="0.3">
      <c r="A73" s="60"/>
      <c r="B73" s="60"/>
      <c r="C73" s="61"/>
      <c r="D73" s="60">
        <v>32411</v>
      </c>
      <c r="E73" s="64" t="s">
        <v>99</v>
      </c>
      <c r="F73" s="140">
        <f t="shared" si="58"/>
        <v>66</v>
      </c>
      <c r="G73" s="141"/>
      <c r="H73" s="141"/>
      <c r="I73" s="141">
        <v>66</v>
      </c>
      <c r="J73" s="141"/>
      <c r="K73" s="141"/>
      <c r="L73" s="141"/>
      <c r="M73" s="140">
        <f t="shared" si="59"/>
        <v>66</v>
      </c>
      <c r="N73" s="141"/>
      <c r="O73" s="141"/>
      <c r="P73" s="141">
        <v>66</v>
      </c>
      <c r="Q73" s="142"/>
      <c r="R73" s="142"/>
      <c r="S73" s="142"/>
    </row>
    <row r="74" spans="1:33" s="52" customFormat="1" ht="15.95" customHeight="1" x14ac:dyDescent="0.3">
      <c r="A74" s="60"/>
      <c r="B74" s="60"/>
      <c r="C74" s="61"/>
      <c r="D74" s="60">
        <v>32412</v>
      </c>
      <c r="E74" s="64" t="s">
        <v>100</v>
      </c>
      <c r="F74" s="140">
        <f t="shared" si="58"/>
        <v>0</v>
      </c>
      <c r="G74" s="141"/>
      <c r="H74" s="141"/>
      <c r="I74" s="141"/>
      <c r="J74" s="141"/>
      <c r="K74" s="141"/>
      <c r="L74" s="141"/>
      <c r="M74" s="140">
        <f t="shared" si="59"/>
        <v>0</v>
      </c>
      <c r="N74" s="141"/>
      <c r="O74" s="141"/>
      <c r="P74" s="142"/>
      <c r="Q74" s="141"/>
      <c r="R74" s="142"/>
      <c r="S74" s="142"/>
    </row>
    <row r="75" spans="1:33" s="55" customFormat="1" ht="15.95" customHeight="1" x14ac:dyDescent="0.3">
      <c r="A75" s="53"/>
      <c r="B75" s="53">
        <v>329</v>
      </c>
      <c r="C75" s="53"/>
      <c r="D75" s="53"/>
      <c r="E75" s="65" t="s">
        <v>101</v>
      </c>
      <c r="F75" s="136">
        <f t="shared" si="58"/>
        <v>1616</v>
      </c>
      <c r="G75" s="137">
        <f>G76+G79+G81+G86+G83</f>
        <v>866</v>
      </c>
      <c r="H75" s="137">
        <f t="shared" ref="H75:L75" si="64">H76+H79+H81+H86+H83</f>
        <v>0</v>
      </c>
      <c r="I75" s="137">
        <f t="shared" si="64"/>
        <v>750</v>
      </c>
      <c r="J75" s="137">
        <f t="shared" si="64"/>
        <v>0</v>
      </c>
      <c r="K75" s="137">
        <f t="shared" si="64"/>
        <v>0</v>
      </c>
      <c r="L75" s="137">
        <f t="shared" si="64"/>
        <v>0</v>
      </c>
      <c r="M75" s="136">
        <f t="shared" si="59"/>
        <v>1616</v>
      </c>
      <c r="N75" s="137">
        <f>N76+N79+N81+N86+N83</f>
        <v>866</v>
      </c>
      <c r="O75" s="137">
        <f t="shared" ref="O75:S75" si="65">O76+O79+O81+O86+O83</f>
        <v>0</v>
      </c>
      <c r="P75" s="137">
        <f t="shared" si="65"/>
        <v>750</v>
      </c>
      <c r="Q75" s="137">
        <f t="shared" si="65"/>
        <v>0</v>
      </c>
      <c r="R75" s="137">
        <f t="shared" si="65"/>
        <v>0</v>
      </c>
      <c r="S75" s="137">
        <f t="shared" si="65"/>
        <v>0</v>
      </c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</row>
    <row r="76" spans="1:33" s="59" customFormat="1" ht="15.95" customHeight="1" x14ac:dyDescent="0.3">
      <c r="A76" s="57"/>
      <c r="B76" s="57"/>
      <c r="C76" s="57">
        <v>3292</v>
      </c>
      <c r="D76" s="57"/>
      <c r="E76" s="58" t="s">
        <v>102</v>
      </c>
      <c r="F76" s="138">
        <f t="shared" si="58"/>
        <v>866</v>
      </c>
      <c r="G76" s="139">
        <f>SUM(G77:G78)</f>
        <v>866</v>
      </c>
      <c r="H76" s="139">
        <f t="shared" ref="H76:L76" si="66">SUM(H77:H78)</f>
        <v>0</v>
      </c>
      <c r="I76" s="139">
        <f t="shared" si="66"/>
        <v>0</v>
      </c>
      <c r="J76" s="139">
        <f t="shared" si="66"/>
        <v>0</v>
      </c>
      <c r="K76" s="139">
        <f t="shared" si="66"/>
        <v>0</v>
      </c>
      <c r="L76" s="139">
        <f t="shared" si="66"/>
        <v>0</v>
      </c>
      <c r="M76" s="138">
        <f t="shared" si="59"/>
        <v>866</v>
      </c>
      <c r="N76" s="139">
        <f>SUM(N77:N78)</f>
        <v>866</v>
      </c>
      <c r="O76" s="139">
        <f t="shared" ref="O76:S76" si="67">SUM(O77:O78)</f>
        <v>0</v>
      </c>
      <c r="P76" s="139">
        <f t="shared" si="67"/>
        <v>0</v>
      </c>
      <c r="Q76" s="139">
        <f t="shared" si="67"/>
        <v>0</v>
      </c>
      <c r="R76" s="139">
        <f t="shared" si="67"/>
        <v>0</v>
      </c>
      <c r="S76" s="139">
        <f t="shared" si="67"/>
        <v>0</v>
      </c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</row>
    <row r="77" spans="1:33" s="52" customFormat="1" ht="15.95" customHeight="1" x14ac:dyDescent="0.3">
      <c r="A77" s="60"/>
      <c r="B77" s="60"/>
      <c r="C77" s="61"/>
      <c r="D77" s="60">
        <v>32922</v>
      </c>
      <c r="E77" s="64" t="s">
        <v>103</v>
      </c>
      <c r="F77" s="140">
        <f t="shared" si="58"/>
        <v>866</v>
      </c>
      <c r="G77" s="141">
        <v>866</v>
      </c>
      <c r="H77" s="141"/>
      <c r="I77" s="141"/>
      <c r="J77" s="141"/>
      <c r="K77" s="141"/>
      <c r="L77" s="141"/>
      <c r="M77" s="140">
        <f t="shared" si="59"/>
        <v>866</v>
      </c>
      <c r="N77" s="141">
        <f>G77</f>
        <v>866</v>
      </c>
      <c r="O77" s="141"/>
      <c r="P77" s="141"/>
      <c r="Q77" s="141"/>
      <c r="R77" s="141"/>
      <c r="S77" s="141"/>
    </row>
    <row r="78" spans="1:33" s="52" customFormat="1" ht="15.95" customHeight="1" x14ac:dyDescent="0.3">
      <c r="A78" s="60"/>
      <c r="B78" s="60"/>
      <c r="C78" s="61"/>
      <c r="D78" s="60">
        <v>32923</v>
      </c>
      <c r="E78" s="64" t="s">
        <v>144</v>
      </c>
      <c r="F78" s="140">
        <f t="shared" si="58"/>
        <v>0</v>
      </c>
      <c r="G78" s="141"/>
      <c r="H78" s="141"/>
      <c r="I78" s="141"/>
      <c r="J78" s="141"/>
      <c r="K78" s="141"/>
      <c r="L78" s="141"/>
      <c r="M78" s="140">
        <f t="shared" si="59"/>
        <v>0</v>
      </c>
      <c r="N78" s="141"/>
      <c r="O78" s="141"/>
      <c r="P78" s="141"/>
      <c r="Q78" s="141"/>
      <c r="R78" s="141"/>
      <c r="S78" s="141"/>
    </row>
    <row r="79" spans="1:33" s="59" customFormat="1" ht="15.95" customHeight="1" x14ac:dyDescent="0.3">
      <c r="A79" s="57"/>
      <c r="B79" s="57"/>
      <c r="C79" s="57">
        <v>3293</v>
      </c>
      <c r="D79" s="57"/>
      <c r="E79" s="58" t="s">
        <v>104</v>
      </c>
      <c r="F79" s="138">
        <f t="shared" si="58"/>
        <v>400</v>
      </c>
      <c r="G79" s="139">
        <f t="shared" ref="G79:L79" si="68">SUM(G80)</f>
        <v>0</v>
      </c>
      <c r="H79" s="139">
        <f t="shared" si="68"/>
        <v>0</v>
      </c>
      <c r="I79" s="139">
        <f t="shared" si="68"/>
        <v>400</v>
      </c>
      <c r="J79" s="139">
        <f t="shared" si="68"/>
        <v>0</v>
      </c>
      <c r="K79" s="139">
        <f t="shared" si="68"/>
        <v>0</v>
      </c>
      <c r="L79" s="139">
        <f t="shared" si="68"/>
        <v>0</v>
      </c>
      <c r="M79" s="138">
        <f t="shared" si="59"/>
        <v>400</v>
      </c>
      <c r="N79" s="139">
        <f t="shared" ref="N79:S79" si="69">SUM(N80)</f>
        <v>0</v>
      </c>
      <c r="O79" s="139">
        <f t="shared" si="69"/>
        <v>0</v>
      </c>
      <c r="P79" s="139">
        <f t="shared" si="69"/>
        <v>400</v>
      </c>
      <c r="Q79" s="139">
        <f t="shared" si="69"/>
        <v>0</v>
      </c>
      <c r="R79" s="139">
        <f t="shared" si="69"/>
        <v>0</v>
      </c>
      <c r="S79" s="139">
        <f t="shared" si="69"/>
        <v>0</v>
      </c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</row>
    <row r="80" spans="1:33" s="52" customFormat="1" ht="15.95" customHeight="1" x14ac:dyDescent="0.3">
      <c r="A80" s="60"/>
      <c r="B80" s="60"/>
      <c r="C80" s="61"/>
      <c r="D80" s="60">
        <v>32931</v>
      </c>
      <c r="E80" s="64" t="s">
        <v>104</v>
      </c>
      <c r="F80" s="140">
        <f t="shared" si="58"/>
        <v>400</v>
      </c>
      <c r="G80" s="141"/>
      <c r="H80" s="141"/>
      <c r="I80" s="141">
        <v>400</v>
      </c>
      <c r="J80" s="141"/>
      <c r="K80" s="141"/>
      <c r="L80" s="141"/>
      <c r="M80" s="140">
        <f t="shared" si="59"/>
        <v>400</v>
      </c>
      <c r="N80" s="141"/>
      <c r="O80" s="141"/>
      <c r="P80" s="141">
        <f>I80</f>
        <v>400</v>
      </c>
      <c r="Q80" s="142"/>
      <c r="R80" s="142"/>
      <c r="S80" s="142"/>
    </row>
    <row r="81" spans="1:33" s="59" customFormat="1" ht="15.95" customHeight="1" x14ac:dyDescent="0.3">
      <c r="A81" s="57"/>
      <c r="B81" s="57"/>
      <c r="C81" s="57">
        <v>3294</v>
      </c>
      <c r="D81" s="57"/>
      <c r="E81" s="58" t="s">
        <v>105</v>
      </c>
      <c r="F81" s="138">
        <f t="shared" si="58"/>
        <v>0</v>
      </c>
      <c r="G81" s="139">
        <f t="shared" ref="G81:L81" si="70">SUM(G82)</f>
        <v>0</v>
      </c>
      <c r="H81" s="139">
        <f t="shared" si="70"/>
        <v>0</v>
      </c>
      <c r="I81" s="139">
        <f t="shared" si="70"/>
        <v>0</v>
      </c>
      <c r="J81" s="139">
        <f t="shared" si="70"/>
        <v>0</v>
      </c>
      <c r="K81" s="139">
        <f t="shared" si="70"/>
        <v>0</v>
      </c>
      <c r="L81" s="139">
        <f t="shared" si="70"/>
        <v>0</v>
      </c>
      <c r="M81" s="138">
        <f t="shared" si="59"/>
        <v>0</v>
      </c>
      <c r="N81" s="139">
        <f t="shared" ref="N81:S81" si="71">SUM(N82)</f>
        <v>0</v>
      </c>
      <c r="O81" s="139">
        <f t="shared" si="71"/>
        <v>0</v>
      </c>
      <c r="P81" s="139">
        <f t="shared" si="71"/>
        <v>0</v>
      </c>
      <c r="Q81" s="139">
        <f t="shared" si="71"/>
        <v>0</v>
      </c>
      <c r="R81" s="139">
        <f t="shared" si="71"/>
        <v>0</v>
      </c>
      <c r="S81" s="139">
        <f t="shared" si="71"/>
        <v>0</v>
      </c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</row>
    <row r="82" spans="1:33" s="52" customFormat="1" ht="15.95" customHeight="1" x14ac:dyDescent="0.3">
      <c r="A82" s="60"/>
      <c r="B82" s="60"/>
      <c r="C82" s="61"/>
      <c r="D82" s="60">
        <v>32941</v>
      </c>
      <c r="E82" s="64" t="s">
        <v>106</v>
      </c>
      <c r="F82" s="140">
        <f t="shared" si="58"/>
        <v>0</v>
      </c>
      <c r="G82" s="141"/>
      <c r="H82" s="141"/>
      <c r="I82" s="141"/>
      <c r="J82" s="141"/>
      <c r="K82" s="141"/>
      <c r="L82" s="141"/>
      <c r="M82" s="140">
        <f t="shared" si="59"/>
        <v>0</v>
      </c>
      <c r="N82" s="141"/>
      <c r="O82" s="141"/>
      <c r="P82" s="141"/>
      <c r="Q82" s="141"/>
      <c r="R82" s="141"/>
      <c r="S82" s="141"/>
    </row>
    <row r="83" spans="1:33" s="59" customFormat="1" ht="15.95" customHeight="1" x14ac:dyDescent="0.3">
      <c r="A83" s="57"/>
      <c r="B83" s="57"/>
      <c r="C83" s="57">
        <v>3295</v>
      </c>
      <c r="D83" s="57"/>
      <c r="E83" s="58" t="s">
        <v>139</v>
      </c>
      <c r="F83" s="138">
        <f t="shared" ref="F83" si="72">SUM(G83:L83)</f>
        <v>0</v>
      </c>
      <c r="G83" s="139">
        <f t="shared" ref="G83:L83" si="73">SUM(G84:G85)</f>
        <v>0</v>
      </c>
      <c r="H83" s="139">
        <f t="shared" si="73"/>
        <v>0</v>
      </c>
      <c r="I83" s="139">
        <f t="shared" si="73"/>
        <v>0</v>
      </c>
      <c r="J83" s="139">
        <f t="shared" si="73"/>
        <v>0</v>
      </c>
      <c r="K83" s="139">
        <f t="shared" si="73"/>
        <v>0</v>
      </c>
      <c r="L83" s="139">
        <f t="shared" si="73"/>
        <v>0</v>
      </c>
      <c r="M83" s="138">
        <f t="shared" ref="M83" si="74">SUM(N83:S83)</f>
        <v>0</v>
      </c>
      <c r="N83" s="139">
        <f t="shared" ref="N83:S83" si="75">SUM(N84:N85)</f>
        <v>0</v>
      </c>
      <c r="O83" s="139">
        <f t="shared" si="75"/>
        <v>0</v>
      </c>
      <c r="P83" s="139">
        <f t="shared" si="75"/>
        <v>0</v>
      </c>
      <c r="Q83" s="139">
        <f t="shared" si="75"/>
        <v>0</v>
      </c>
      <c r="R83" s="139">
        <f t="shared" si="75"/>
        <v>0</v>
      </c>
      <c r="S83" s="139">
        <f t="shared" si="75"/>
        <v>0</v>
      </c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</row>
    <row r="84" spans="1:33" s="52" customFormat="1" ht="15.95" customHeight="1" x14ac:dyDescent="0.3">
      <c r="A84" s="60"/>
      <c r="B84" s="60"/>
      <c r="C84" s="61"/>
      <c r="D84" s="60">
        <v>32952</v>
      </c>
      <c r="E84" s="64" t="s">
        <v>140</v>
      </c>
      <c r="F84" s="140">
        <f t="shared" si="58"/>
        <v>0</v>
      </c>
      <c r="G84" s="141"/>
      <c r="H84" s="141"/>
      <c r="I84" s="141"/>
      <c r="J84" s="141"/>
      <c r="K84" s="141"/>
      <c r="L84" s="141"/>
      <c r="M84" s="140">
        <f t="shared" si="59"/>
        <v>0</v>
      </c>
      <c r="N84" s="141"/>
      <c r="O84" s="141"/>
      <c r="P84" s="141"/>
      <c r="Q84" s="141"/>
      <c r="R84" s="141"/>
      <c r="S84" s="141"/>
    </row>
    <row r="85" spans="1:33" s="52" customFormat="1" ht="15.95" customHeight="1" x14ac:dyDescent="0.3">
      <c r="A85" s="60"/>
      <c r="B85" s="60"/>
      <c r="C85" s="61"/>
      <c r="D85" s="60">
        <v>32953</v>
      </c>
      <c r="E85" s="64" t="s">
        <v>141</v>
      </c>
      <c r="F85" s="140">
        <f t="shared" si="58"/>
        <v>0</v>
      </c>
      <c r="G85" s="141"/>
      <c r="H85" s="141"/>
      <c r="I85" s="141"/>
      <c r="J85" s="141"/>
      <c r="K85" s="141"/>
      <c r="L85" s="141"/>
      <c r="M85" s="140">
        <f t="shared" si="59"/>
        <v>0</v>
      </c>
      <c r="N85" s="141"/>
      <c r="O85" s="141"/>
      <c r="P85" s="141"/>
      <c r="Q85" s="141"/>
      <c r="R85" s="141"/>
      <c r="S85" s="141"/>
    </row>
    <row r="86" spans="1:33" s="59" customFormat="1" ht="15.95" customHeight="1" x14ac:dyDescent="0.3">
      <c r="A86" s="57"/>
      <c r="B86" s="57"/>
      <c r="C86" s="57">
        <v>3299</v>
      </c>
      <c r="D86" s="57"/>
      <c r="E86" s="58" t="s">
        <v>101</v>
      </c>
      <c r="F86" s="138">
        <f t="shared" si="58"/>
        <v>350</v>
      </c>
      <c r="G86" s="139">
        <f t="shared" ref="G86:L86" si="76">SUM(G87)</f>
        <v>0</v>
      </c>
      <c r="H86" s="139">
        <f t="shared" si="76"/>
        <v>0</v>
      </c>
      <c r="I86" s="139">
        <f t="shared" si="76"/>
        <v>350</v>
      </c>
      <c r="J86" s="139">
        <f t="shared" si="76"/>
        <v>0</v>
      </c>
      <c r="K86" s="139">
        <f t="shared" si="76"/>
        <v>0</v>
      </c>
      <c r="L86" s="139">
        <f t="shared" si="76"/>
        <v>0</v>
      </c>
      <c r="M86" s="138">
        <f t="shared" si="59"/>
        <v>350</v>
      </c>
      <c r="N86" s="139">
        <f t="shared" ref="N86:S86" si="77">SUM(N87)</f>
        <v>0</v>
      </c>
      <c r="O86" s="139">
        <f t="shared" si="77"/>
        <v>0</v>
      </c>
      <c r="P86" s="139">
        <f t="shared" si="77"/>
        <v>350</v>
      </c>
      <c r="Q86" s="139">
        <f t="shared" si="77"/>
        <v>0</v>
      </c>
      <c r="R86" s="139">
        <f t="shared" si="77"/>
        <v>0</v>
      </c>
      <c r="S86" s="139">
        <f t="shared" si="77"/>
        <v>0</v>
      </c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</row>
    <row r="87" spans="1:33" s="52" customFormat="1" ht="15.95" customHeight="1" x14ac:dyDescent="0.3">
      <c r="A87" s="60"/>
      <c r="B87" s="60"/>
      <c r="C87" s="61"/>
      <c r="D87" s="60">
        <v>32999</v>
      </c>
      <c r="E87" s="64" t="s">
        <v>101</v>
      </c>
      <c r="F87" s="140">
        <f t="shared" si="58"/>
        <v>350</v>
      </c>
      <c r="G87" s="141"/>
      <c r="H87" s="141"/>
      <c r="I87" s="141">
        <v>350</v>
      </c>
      <c r="J87" s="141"/>
      <c r="K87" s="141"/>
      <c r="L87" s="141"/>
      <c r="M87" s="140">
        <f t="shared" si="59"/>
        <v>350</v>
      </c>
      <c r="N87" s="141"/>
      <c r="O87" s="141"/>
      <c r="P87" s="141">
        <v>350</v>
      </c>
      <c r="Q87" s="142"/>
      <c r="R87" s="142"/>
      <c r="S87" s="141"/>
    </row>
    <row r="88" spans="1:33" s="66" customFormat="1" ht="15.95" customHeight="1" x14ac:dyDescent="0.3">
      <c r="A88" s="50">
        <v>34</v>
      </c>
      <c r="B88" s="50"/>
      <c r="C88" s="50"/>
      <c r="D88" s="50"/>
      <c r="E88" s="51" t="s">
        <v>46</v>
      </c>
      <c r="F88" s="143">
        <f t="shared" si="58"/>
        <v>730</v>
      </c>
      <c r="G88" s="144">
        <f t="shared" ref="G88:L89" si="78">G89</f>
        <v>730</v>
      </c>
      <c r="H88" s="144">
        <f t="shared" si="78"/>
        <v>0</v>
      </c>
      <c r="I88" s="144">
        <f t="shared" si="78"/>
        <v>0</v>
      </c>
      <c r="J88" s="144">
        <f t="shared" si="78"/>
        <v>0</v>
      </c>
      <c r="K88" s="144">
        <f t="shared" si="78"/>
        <v>0</v>
      </c>
      <c r="L88" s="144">
        <f t="shared" si="78"/>
        <v>0</v>
      </c>
      <c r="M88" s="143">
        <f t="shared" si="59"/>
        <v>730</v>
      </c>
      <c r="N88" s="144">
        <f t="shared" ref="N88:S89" si="79">N89</f>
        <v>730</v>
      </c>
      <c r="O88" s="144">
        <f t="shared" si="79"/>
        <v>0</v>
      </c>
      <c r="P88" s="144">
        <f t="shared" si="79"/>
        <v>0</v>
      </c>
      <c r="Q88" s="144">
        <f t="shared" si="79"/>
        <v>0</v>
      </c>
      <c r="R88" s="144">
        <f t="shared" si="79"/>
        <v>0</v>
      </c>
      <c r="S88" s="144">
        <f t="shared" si="79"/>
        <v>0</v>
      </c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</row>
    <row r="89" spans="1:33" s="55" customFormat="1" ht="15.95" customHeight="1" x14ac:dyDescent="0.3">
      <c r="A89" s="53"/>
      <c r="B89" s="53">
        <v>343</v>
      </c>
      <c r="C89" s="53"/>
      <c r="D89" s="53"/>
      <c r="E89" s="54" t="s">
        <v>107</v>
      </c>
      <c r="F89" s="145">
        <f t="shared" si="58"/>
        <v>730</v>
      </c>
      <c r="G89" s="146">
        <f>G90</f>
        <v>730</v>
      </c>
      <c r="H89" s="146">
        <f t="shared" si="78"/>
        <v>0</v>
      </c>
      <c r="I89" s="146">
        <f t="shared" si="78"/>
        <v>0</v>
      </c>
      <c r="J89" s="146">
        <f t="shared" si="78"/>
        <v>0</v>
      </c>
      <c r="K89" s="146">
        <f t="shared" si="78"/>
        <v>0</v>
      </c>
      <c r="L89" s="146">
        <f t="shared" si="78"/>
        <v>0</v>
      </c>
      <c r="M89" s="145">
        <f t="shared" si="59"/>
        <v>730</v>
      </c>
      <c r="N89" s="146">
        <f>N90</f>
        <v>730</v>
      </c>
      <c r="O89" s="146">
        <f t="shared" si="79"/>
        <v>0</v>
      </c>
      <c r="P89" s="146">
        <f t="shared" si="79"/>
        <v>0</v>
      </c>
      <c r="Q89" s="146">
        <f t="shared" si="79"/>
        <v>0</v>
      </c>
      <c r="R89" s="146">
        <f t="shared" si="79"/>
        <v>0</v>
      </c>
      <c r="S89" s="146">
        <f t="shared" si="79"/>
        <v>0</v>
      </c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</row>
    <row r="90" spans="1:33" s="59" customFormat="1" ht="15.95" customHeight="1" x14ac:dyDescent="0.3">
      <c r="A90" s="57"/>
      <c r="B90" s="57"/>
      <c r="C90" s="57">
        <v>3431</v>
      </c>
      <c r="D90" s="57"/>
      <c r="E90" s="58" t="s">
        <v>108</v>
      </c>
      <c r="F90" s="138">
        <f t="shared" si="58"/>
        <v>730</v>
      </c>
      <c r="G90" s="139">
        <f>SUM(G91:G92)</f>
        <v>730</v>
      </c>
      <c r="H90" s="139">
        <f t="shared" ref="H90:S90" si="80">SUM(H91:H92)</f>
        <v>0</v>
      </c>
      <c r="I90" s="139">
        <f t="shared" si="80"/>
        <v>0</v>
      </c>
      <c r="J90" s="139">
        <f t="shared" si="80"/>
        <v>0</v>
      </c>
      <c r="K90" s="139">
        <f t="shared" si="80"/>
        <v>0</v>
      </c>
      <c r="L90" s="139">
        <f t="shared" si="80"/>
        <v>0</v>
      </c>
      <c r="M90" s="138">
        <f t="shared" si="80"/>
        <v>730</v>
      </c>
      <c r="N90" s="139">
        <f t="shared" si="80"/>
        <v>730</v>
      </c>
      <c r="O90" s="139">
        <f t="shared" si="80"/>
        <v>0</v>
      </c>
      <c r="P90" s="139">
        <f t="shared" si="80"/>
        <v>0</v>
      </c>
      <c r="Q90" s="139">
        <f t="shared" si="80"/>
        <v>0</v>
      </c>
      <c r="R90" s="139">
        <f t="shared" si="80"/>
        <v>0</v>
      </c>
      <c r="S90" s="139">
        <f t="shared" si="80"/>
        <v>0</v>
      </c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</row>
    <row r="91" spans="1:33" s="52" customFormat="1" ht="15.95" customHeight="1" x14ac:dyDescent="0.3">
      <c r="A91" s="60"/>
      <c r="B91" s="60"/>
      <c r="C91" s="61"/>
      <c r="D91" s="60">
        <v>34311</v>
      </c>
      <c r="E91" s="64" t="s">
        <v>109</v>
      </c>
      <c r="F91" s="140">
        <f t="shared" si="58"/>
        <v>730</v>
      </c>
      <c r="G91" s="141">
        <v>730</v>
      </c>
      <c r="H91" s="141"/>
      <c r="I91" s="141"/>
      <c r="J91" s="141"/>
      <c r="K91" s="141"/>
      <c r="L91" s="141"/>
      <c r="M91" s="140">
        <f t="shared" si="59"/>
        <v>730</v>
      </c>
      <c r="N91" s="141">
        <v>730</v>
      </c>
      <c r="O91" s="141"/>
      <c r="P91" s="141"/>
      <c r="Q91" s="141"/>
      <c r="R91" s="141"/>
      <c r="S91" s="141"/>
    </row>
    <row r="92" spans="1:33" s="52" customFormat="1" ht="15.95" customHeight="1" x14ac:dyDescent="0.3">
      <c r="A92" s="60"/>
      <c r="B92" s="60"/>
      <c r="C92" s="61"/>
      <c r="D92" s="60">
        <v>34312</v>
      </c>
      <c r="E92" s="64" t="s">
        <v>142</v>
      </c>
      <c r="F92" s="140">
        <f t="shared" si="58"/>
        <v>0</v>
      </c>
      <c r="G92" s="141"/>
      <c r="H92" s="141"/>
      <c r="I92" s="141"/>
      <c r="J92" s="141"/>
      <c r="K92" s="141"/>
      <c r="L92" s="141"/>
      <c r="M92" s="140">
        <f t="shared" si="59"/>
        <v>0</v>
      </c>
      <c r="N92" s="141"/>
      <c r="O92" s="141"/>
      <c r="P92" s="141"/>
      <c r="Q92" s="141"/>
      <c r="R92" s="141"/>
      <c r="S92" s="141"/>
    </row>
    <row r="93" spans="1:33" s="52" customFormat="1" ht="18.75" x14ac:dyDescent="0.2">
      <c r="A93" s="119">
        <v>4</v>
      </c>
      <c r="B93" s="119"/>
      <c r="C93" s="119"/>
      <c r="D93" s="119"/>
      <c r="E93" s="119"/>
      <c r="F93" s="131">
        <f>F94</f>
        <v>22716.23</v>
      </c>
      <c r="G93" s="132">
        <f>G94</f>
        <v>8500</v>
      </c>
      <c r="H93" s="132">
        <f t="shared" ref="H93:L93" si="81">H94</f>
        <v>0</v>
      </c>
      <c r="I93" s="132">
        <f t="shared" si="81"/>
        <v>1016.23</v>
      </c>
      <c r="J93" s="132">
        <f t="shared" si="81"/>
        <v>13200</v>
      </c>
      <c r="K93" s="132">
        <f t="shared" si="81"/>
        <v>0</v>
      </c>
      <c r="L93" s="132">
        <f t="shared" si="81"/>
        <v>0</v>
      </c>
      <c r="M93" s="131">
        <f>M94</f>
        <v>22032</v>
      </c>
      <c r="N93" s="132">
        <f>N94</f>
        <v>8500</v>
      </c>
      <c r="O93" s="132">
        <f t="shared" ref="O93:S93" si="82">O94</f>
        <v>0</v>
      </c>
      <c r="P93" s="132">
        <f t="shared" si="82"/>
        <v>332</v>
      </c>
      <c r="Q93" s="132">
        <f t="shared" si="82"/>
        <v>13200</v>
      </c>
      <c r="R93" s="132">
        <f t="shared" si="82"/>
        <v>0</v>
      </c>
      <c r="S93" s="132">
        <f t="shared" si="82"/>
        <v>0</v>
      </c>
    </row>
    <row r="94" spans="1:33" s="66" customFormat="1" ht="18.75" x14ac:dyDescent="0.3">
      <c r="A94" s="50">
        <v>42</v>
      </c>
      <c r="B94" s="50"/>
      <c r="C94" s="50"/>
      <c r="D94" s="50"/>
      <c r="E94" s="51" t="s">
        <v>110</v>
      </c>
      <c r="F94" s="143">
        <f t="shared" si="58"/>
        <v>22716.23</v>
      </c>
      <c r="G94" s="144">
        <f>G95+G101+G105</f>
        <v>8500</v>
      </c>
      <c r="H94" s="144">
        <f>H95+H101+H105</f>
        <v>0</v>
      </c>
      <c r="I94" s="144">
        <f>I95+I101+I105</f>
        <v>1016.23</v>
      </c>
      <c r="J94" s="144">
        <f>J95+J101+J105</f>
        <v>13200</v>
      </c>
      <c r="K94" s="144">
        <f>K95</f>
        <v>0</v>
      </c>
      <c r="L94" s="144">
        <f>L95</f>
        <v>0</v>
      </c>
      <c r="M94" s="143">
        <f t="shared" si="59"/>
        <v>22032</v>
      </c>
      <c r="N94" s="144">
        <f>N95+N101+N105</f>
        <v>8500</v>
      </c>
      <c r="O94" s="144">
        <f>O95+O101+O105</f>
        <v>0</v>
      </c>
      <c r="P94" s="144">
        <f>P95+P101+P105</f>
        <v>332</v>
      </c>
      <c r="Q94" s="144">
        <f>Q95+Q101+Q105</f>
        <v>13200</v>
      </c>
      <c r="R94" s="144">
        <f>R95</f>
        <v>0</v>
      </c>
      <c r="S94" s="144">
        <f>S95</f>
        <v>0</v>
      </c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</row>
    <row r="95" spans="1:33" s="55" customFormat="1" ht="18.75" x14ac:dyDescent="0.3">
      <c r="A95" s="53"/>
      <c r="B95" s="53">
        <v>422</v>
      </c>
      <c r="C95" s="53"/>
      <c r="D95" s="53"/>
      <c r="E95" s="54" t="s">
        <v>111</v>
      </c>
      <c r="F95" s="145">
        <f t="shared" si="58"/>
        <v>1650.23</v>
      </c>
      <c r="G95" s="146">
        <f t="shared" ref="G95:L95" si="83">G96+G99</f>
        <v>700</v>
      </c>
      <c r="H95" s="146">
        <f t="shared" si="83"/>
        <v>0</v>
      </c>
      <c r="I95" s="146">
        <f t="shared" si="83"/>
        <v>950.23</v>
      </c>
      <c r="J95" s="146">
        <f t="shared" si="83"/>
        <v>0</v>
      </c>
      <c r="K95" s="146">
        <f t="shared" si="83"/>
        <v>0</v>
      </c>
      <c r="L95" s="146">
        <f t="shared" si="83"/>
        <v>0</v>
      </c>
      <c r="M95" s="145">
        <f t="shared" si="59"/>
        <v>966</v>
      </c>
      <c r="N95" s="146">
        <f t="shared" ref="N95:S95" si="84">N96+N99</f>
        <v>700</v>
      </c>
      <c r="O95" s="146">
        <f t="shared" si="84"/>
        <v>0</v>
      </c>
      <c r="P95" s="146">
        <f t="shared" si="84"/>
        <v>266</v>
      </c>
      <c r="Q95" s="146">
        <f t="shared" si="84"/>
        <v>0</v>
      </c>
      <c r="R95" s="146">
        <f t="shared" si="84"/>
        <v>0</v>
      </c>
      <c r="S95" s="146">
        <f t="shared" si="84"/>
        <v>0</v>
      </c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</row>
    <row r="96" spans="1:33" s="59" customFormat="1" ht="18.75" x14ac:dyDescent="0.3">
      <c r="A96" s="57"/>
      <c r="B96" s="57"/>
      <c r="C96" s="57">
        <v>4221</v>
      </c>
      <c r="D96" s="57"/>
      <c r="E96" s="58" t="s">
        <v>112</v>
      </c>
      <c r="F96" s="147">
        <f t="shared" si="58"/>
        <v>1584.23</v>
      </c>
      <c r="G96" s="148">
        <f t="shared" ref="G96:L96" si="85">SUM(G97:G98)</f>
        <v>700</v>
      </c>
      <c r="H96" s="148">
        <f t="shared" si="85"/>
        <v>0</v>
      </c>
      <c r="I96" s="148">
        <f t="shared" si="85"/>
        <v>884.23</v>
      </c>
      <c r="J96" s="139">
        <f t="shared" si="85"/>
        <v>0</v>
      </c>
      <c r="K96" s="139">
        <f t="shared" si="85"/>
        <v>0</v>
      </c>
      <c r="L96" s="139">
        <f t="shared" si="85"/>
        <v>0</v>
      </c>
      <c r="M96" s="147">
        <f t="shared" si="59"/>
        <v>900</v>
      </c>
      <c r="N96" s="148">
        <f t="shared" ref="N96:S96" si="86">SUM(N97:N98)</f>
        <v>700</v>
      </c>
      <c r="O96" s="148">
        <f t="shared" si="86"/>
        <v>0</v>
      </c>
      <c r="P96" s="148">
        <f t="shared" si="86"/>
        <v>200</v>
      </c>
      <c r="Q96" s="139">
        <f t="shared" si="86"/>
        <v>0</v>
      </c>
      <c r="R96" s="139">
        <f t="shared" si="86"/>
        <v>0</v>
      </c>
      <c r="S96" s="139">
        <f t="shared" si="86"/>
        <v>0</v>
      </c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</row>
    <row r="97" spans="1:33" s="52" customFormat="1" ht="18.75" x14ac:dyDescent="0.3">
      <c r="A97" s="60"/>
      <c r="B97" s="60"/>
      <c r="C97" s="61"/>
      <c r="D97" s="60">
        <v>42211</v>
      </c>
      <c r="E97" s="64" t="s">
        <v>113</v>
      </c>
      <c r="F97" s="149">
        <f t="shared" si="58"/>
        <v>500</v>
      </c>
      <c r="G97" s="150"/>
      <c r="H97" s="150"/>
      <c r="I97" s="150">
        <v>500</v>
      </c>
      <c r="J97" s="150"/>
      <c r="K97" s="150"/>
      <c r="L97" s="150"/>
      <c r="M97" s="149">
        <f t="shared" si="59"/>
        <v>100</v>
      </c>
      <c r="N97" s="150"/>
      <c r="O97" s="151"/>
      <c r="P97" s="151">
        <v>100</v>
      </c>
      <c r="Q97" s="151"/>
      <c r="R97" s="151"/>
      <c r="S97" s="151"/>
    </row>
    <row r="98" spans="1:33" s="52" customFormat="1" ht="18.75" x14ac:dyDescent="0.3">
      <c r="A98" s="60"/>
      <c r="B98" s="60"/>
      <c r="C98" s="61"/>
      <c r="D98" s="60">
        <v>42212</v>
      </c>
      <c r="E98" s="64" t="s">
        <v>114</v>
      </c>
      <c r="F98" s="149">
        <f t="shared" si="58"/>
        <v>1084.23</v>
      </c>
      <c r="G98" s="150">
        <v>700</v>
      </c>
      <c r="H98" s="150"/>
      <c r="I98" s="150">
        <v>384.23</v>
      </c>
      <c r="J98" s="150"/>
      <c r="K98" s="150"/>
      <c r="L98" s="150"/>
      <c r="M98" s="149">
        <f t="shared" si="59"/>
        <v>800</v>
      </c>
      <c r="N98" s="150">
        <v>700</v>
      </c>
      <c r="O98" s="151"/>
      <c r="P98" s="151">
        <v>100</v>
      </c>
      <c r="Q98" s="151"/>
      <c r="R98" s="151"/>
      <c r="S98" s="151"/>
    </row>
    <row r="99" spans="1:33" s="59" customFormat="1" ht="18.75" x14ac:dyDescent="0.3">
      <c r="A99" s="57"/>
      <c r="B99" s="57"/>
      <c r="C99" s="57">
        <v>4227</v>
      </c>
      <c r="D99" s="57"/>
      <c r="E99" s="58" t="s">
        <v>115</v>
      </c>
      <c r="F99" s="147">
        <f t="shared" si="58"/>
        <v>66</v>
      </c>
      <c r="G99" s="148">
        <f t="shared" ref="G99:L99" si="87">G100</f>
        <v>0</v>
      </c>
      <c r="H99" s="148">
        <f t="shared" si="87"/>
        <v>0</v>
      </c>
      <c r="I99" s="148">
        <f t="shared" si="87"/>
        <v>66</v>
      </c>
      <c r="J99" s="148">
        <f t="shared" si="87"/>
        <v>0</v>
      </c>
      <c r="K99" s="148">
        <f t="shared" si="87"/>
        <v>0</v>
      </c>
      <c r="L99" s="148">
        <f t="shared" si="87"/>
        <v>0</v>
      </c>
      <c r="M99" s="147">
        <f t="shared" si="59"/>
        <v>66</v>
      </c>
      <c r="N99" s="148">
        <f t="shared" ref="N99:S99" si="88">N100</f>
        <v>0</v>
      </c>
      <c r="O99" s="148">
        <f t="shared" si="88"/>
        <v>0</v>
      </c>
      <c r="P99" s="148">
        <f t="shared" si="88"/>
        <v>66</v>
      </c>
      <c r="Q99" s="148">
        <f t="shared" si="88"/>
        <v>0</v>
      </c>
      <c r="R99" s="148">
        <f t="shared" si="88"/>
        <v>0</v>
      </c>
      <c r="S99" s="148">
        <f t="shared" si="88"/>
        <v>0</v>
      </c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</row>
    <row r="100" spans="1:33" s="52" customFormat="1" ht="18.75" x14ac:dyDescent="0.3">
      <c r="A100" s="60"/>
      <c r="B100" s="60"/>
      <c r="C100" s="61"/>
      <c r="D100" s="60">
        <v>42271</v>
      </c>
      <c r="E100" s="64" t="s">
        <v>116</v>
      </c>
      <c r="F100" s="149">
        <f t="shared" si="58"/>
        <v>66</v>
      </c>
      <c r="G100" s="150"/>
      <c r="H100" s="150"/>
      <c r="I100" s="150">
        <v>66</v>
      </c>
      <c r="J100" s="150"/>
      <c r="K100" s="150"/>
      <c r="L100" s="150"/>
      <c r="M100" s="149">
        <f t="shared" si="59"/>
        <v>66</v>
      </c>
      <c r="N100" s="150"/>
      <c r="O100" s="151"/>
      <c r="P100" s="151">
        <v>66</v>
      </c>
      <c r="Q100" s="151"/>
      <c r="R100" s="151"/>
      <c r="S100" s="151"/>
    </row>
    <row r="101" spans="1:33" s="55" customFormat="1" ht="18.75" x14ac:dyDescent="0.3">
      <c r="A101" s="53"/>
      <c r="B101" s="53">
        <v>424</v>
      </c>
      <c r="C101" s="53"/>
      <c r="D101" s="53"/>
      <c r="E101" s="65" t="s">
        <v>117</v>
      </c>
      <c r="F101" s="145">
        <f t="shared" si="58"/>
        <v>21066</v>
      </c>
      <c r="G101" s="146">
        <f t="shared" ref="G101:L101" si="89">G102</f>
        <v>7800</v>
      </c>
      <c r="H101" s="146">
        <f t="shared" si="89"/>
        <v>0</v>
      </c>
      <c r="I101" s="146">
        <f t="shared" si="89"/>
        <v>66</v>
      </c>
      <c r="J101" s="146">
        <f t="shared" si="89"/>
        <v>13200</v>
      </c>
      <c r="K101" s="146">
        <f t="shared" si="89"/>
        <v>0</v>
      </c>
      <c r="L101" s="146">
        <f t="shared" si="89"/>
        <v>0</v>
      </c>
      <c r="M101" s="145">
        <f t="shared" si="59"/>
        <v>21066</v>
      </c>
      <c r="N101" s="146">
        <f t="shared" ref="N101:S101" si="90">N102</f>
        <v>7800</v>
      </c>
      <c r="O101" s="146">
        <f t="shared" si="90"/>
        <v>0</v>
      </c>
      <c r="P101" s="146">
        <f t="shared" si="90"/>
        <v>66</v>
      </c>
      <c r="Q101" s="146">
        <f t="shared" si="90"/>
        <v>13200</v>
      </c>
      <c r="R101" s="146">
        <f t="shared" si="90"/>
        <v>0</v>
      </c>
      <c r="S101" s="146">
        <f t="shared" si="90"/>
        <v>0</v>
      </c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</row>
    <row r="102" spans="1:33" s="59" customFormat="1" ht="18.75" x14ac:dyDescent="0.3">
      <c r="A102" s="57"/>
      <c r="B102" s="57"/>
      <c r="C102" s="57">
        <v>4241</v>
      </c>
      <c r="D102" s="57"/>
      <c r="E102" s="67" t="s">
        <v>118</v>
      </c>
      <c r="F102" s="147">
        <f t="shared" si="58"/>
        <v>21066</v>
      </c>
      <c r="G102" s="152">
        <f>SUM(G103:G104)</f>
        <v>7800</v>
      </c>
      <c r="H102" s="152">
        <f t="shared" ref="H102:L102" si="91">SUM(H103:H104)</f>
        <v>0</v>
      </c>
      <c r="I102" s="152">
        <f t="shared" si="91"/>
        <v>66</v>
      </c>
      <c r="J102" s="152">
        <f t="shared" si="91"/>
        <v>13200</v>
      </c>
      <c r="K102" s="152">
        <f t="shared" si="91"/>
        <v>0</v>
      </c>
      <c r="L102" s="152">
        <f t="shared" si="91"/>
        <v>0</v>
      </c>
      <c r="M102" s="147">
        <f t="shared" si="59"/>
        <v>21066</v>
      </c>
      <c r="N102" s="152">
        <f>SUM(N103:N104)</f>
        <v>7800</v>
      </c>
      <c r="O102" s="152">
        <f t="shared" ref="O102:S102" si="92">SUM(O103:O104)</f>
        <v>0</v>
      </c>
      <c r="P102" s="152">
        <f t="shared" si="92"/>
        <v>66</v>
      </c>
      <c r="Q102" s="152">
        <f t="shared" si="92"/>
        <v>13200</v>
      </c>
      <c r="R102" s="152">
        <f t="shared" si="92"/>
        <v>0</v>
      </c>
      <c r="S102" s="152">
        <f t="shared" si="92"/>
        <v>0</v>
      </c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</row>
    <row r="103" spans="1:33" s="52" customFormat="1" ht="18.75" x14ac:dyDescent="0.3">
      <c r="A103" s="60"/>
      <c r="B103" s="60"/>
      <c r="C103" s="61"/>
      <c r="D103" s="60">
        <v>42411</v>
      </c>
      <c r="E103" s="64" t="s">
        <v>118</v>
      </c>
      <c r="F103" s="149">
        <f t="shared" si="58"/>
        <v>14066</v>
      </c>
      <c r="G103" s="150">
        <v>7800</v>
      </c>
      <c r="H103" s="150"/>
      <c r="I103" s="150">
        <v>66</v>
      </c>
      <c r="J103" s="150">
        <v>6200</v>
      </c>
      <c r="K103" s="150"/>
      <c r="L103" s="150"/>
      <c r="M103" s="149">
        <f t="shared" si="59"/>
        <v>14066</v>
      </c>
      <c r="N103" s="150">
        <v>7800</v>
      </c>
      <c r="O103" s="151"/>
      <c r="P103" s="151">
        <v>66</v>
      </c>
      <c r="Q103" s="151">
        <f>J103</f>
        <v>6200</v>
      </c>
      <c r="R103" s="151"/>
      <c r="S103" s="151"/>
    </row>
    <row r="104" spans="1:33" s="52" customFormat="1" ht="18.75" x14ac:dyDescent="0.3">
      <c r="A104" s="60"/>
      <c r="B104" s="60"/>
      <c r="C104" s="61"/>
      <c r="D104" s="60">
        <v>42411</v>
      </c>
      <c r="E104" s="64" t="s">
        <v>143</v>
      </c>
      <c r="F104" s="149">
        <f t="shared" si="58"/>
        <v>7000</v>
      </c>
      <c r="G104" s="150"/>
      <c r="H104" s="150"/>
      <c r="I104" s="150"/>
      <c r="J104" s="150">
        <v>7000</v>
      </c>
      <c r="K104" s="150"/>
      <c r="L104" s="150"/>
      <c r="M104" s="149">
        <f t="shared" si="59"/>
        <v>7000</v>
      </c>
      <c r="N104" s="150"/>
      <c r="O104" s="151"/>
      <c r="P104" s="151"/>
      <c r="Q104" s="151">
        <f>J104</f>
        <v>7000</v>
      </c>
      <c r="R104" s="151"/>
      <c r="S104" s="151"/>
    </row>
    <row r="105" spans="1:33" s="55" customFormat="1" ht="18.75" x14ac:dyDescent="0.3">
      <c r="A105" s="53"/>
      <c r="B105" s="53">
        <v>426</v>
      </c>
      <c r="C105" s="53"/>
      <c r="D105" s="53"/>
      <c r="E105" s="65" t="s">
        <v>119</v>
      </c>
      <c r="F105" s="145">
        <f t="shared" si="58"/>
        <v>0</v>
      </c>
      <c r="G105" s="146">
        <f t="shared" ref="G105:L106" si="93">G106</f>
        <v>0</v>
      </c>
      <c r="H105" s="146">
        <f t="shared" si="93"/>
        <v>0</v>
      </c>
      <c r="I105" s="146">
        <f t="shared" si="93"/>
        <v>0</v>
      </c>
      <c r="J105" s="146">
        <f t="shared" si="93"/>
        <v>0</v>
      </c>
      <c r="K105" s="146">
        <f t="shared" si="93"/>
        <v>0</v>
      </c>
      <c r="L105" s="146">
        <f t="shared" si="93"/>
        <v>0</v>
      </c>
      <c r="M105" s="145">
        <f t="shared" si="59"/>
        <v>0</v>
      </c>
      <c r="N105" s="146">
        <f t="shared" ref="N105:S106" si="94">N106</f>
        <v>0</v>
      </c>
      <c r="O105" s="146">
        <f t="shared" si="94"/>
        <v>0</v>
      </c>
      <c r="P105" s="146">
        <f t="shared" si="94"/>
        <v>0</v>
      </c>
      <c r="Q105" s="146">
        <f t="shared" si="94"/>
        <v>0</v>
      </c>
      <c r="R105" s="146">
        <f t="shared" si="94"/>
        <v>0</v>
      </c>
      <c r="S105" s="146">
        <f t="shared" si="94"/>
        <v>0</v>
      </c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</row>
    <row r="106" spans="1:33" s="59" customFormat="1" ht="18.75" x14ac:dyDescent="0.3">
      <c r="A106" s="57"/>
      <c r="B106" s="57"/>
      <c r="C106" s="57">
        <v>4263</v>
      </c>
      <c r="D106" s="57"/>
      <c r="E106" s="67" t="s">
        <v>120</v>
      </c>
      <c r="F106" s="147">
        <f t="shared" si="58"/>
        <v>0</v>
      </c>
      <c r="G106" s="152">
        <f t="shared" si="93"/>
        <v>0</v>
      </c>
      <c r="H106" s="152">
        <f t="shared" si="93"/>
        <v>0</v>
      </c>
      <c r="I106" s="152">
        <f t="shared" si="93"/>
        <v>0</v>
      </c>
      <c r="J106" s="152">
        <f t="shared" si="93"/>
        <v>0</v>
      </c>
      <c r="K106" s="152">
        <f t="shared" si="93"/>
        <v>0</v>
      </c>
      <c r="L106" s="152">
        <f t="shared" si="93"/>
        <v>0</v>
      </c>
      <c r="M106" s="147">
        <f t="shared" si="59"/>
        <v>0</v>
      </c>
      <c r="N106" s="152">
        <f t="shared" si="94"/>
        <v>0</v>
      </c>
      <c r="O106" s="152">
        <f t="shared" si="94"/>
        <v>0</v>
      </c>
      <c r="P106" s="152">
        <f t="shared" si="94"/>
        <v>0</v>
      </c>
      <c r="Q106" s="152">
        <f t="shared" si="94"/>
        <v>0</v>
      </c>
      <c r="R106" s="152">
        <f t="shared" si="94"/>
        <v>0</v>
      </c>
      <c r="S106" s="152">
        <f t="shared" si="94"/>
        <v>0</v>
      </c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</row>
    <row r="107" spans="1:33" s="52" customFormat="1" ht="18.75" x14ac:dyDescent="0.3">
      <c r="A107" s="60"/>
      <c r="B107" s="60"/>
      <c r="C107" s="61"/>
      <c r="D107" s="60">
        <v>42632</v>
      </c>
      <c r="E107" s="64" t="s">
        <v>121</v>
      </c>
      <c r="F107" s="149">
        <f t="shared" si="58"/>
        <v>0</v>
      </c>
      <c r="G107" s="150"/>
      <c r="H107" s="150"/>
      <c r="I107" s="150"/>
      <c r="J107" s="150"/>
      <c r="K107" s="150"/>
      <c r="L107" s="150"/>
      <c r="M107" s="149">
        <f t="shared" si="59"/>
        <v>0</v>
      </c>
      <c r="N107" s="150"/>
      <c r="O107" s="151"/>
      <c r="P107" s="151"/>
      <c r="Q107" s="151"/>
      <c r="R107" s="151"/>
      <c r="S107" s="151"/>
    </row>
    <row r="108" spans="1:33" x14ac:dyDescent="0.2"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</row>
    <row r="109" spans="1:33" ht="7.5" customHeight="1" x14ac:dyDescent="0.2"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</row>
    <row r="110" spans="1:33" x14ac:dyDescent="0.2">
      <c r="A110" s="70" t="str">
        <f>SAŽETAK!A38</f>
        <v>Zabok, 06.10.2025.</v>
      </c>
      <c r="B110" s="70"/>
      <c r="F110" s="70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</row>
    <row r="111" spans="1:33" x14ac:dyDescent="0.2">
      <c r="A111" s="70"/>
      <c r="B111" s="70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</row>
    <row r="112" spans="1:33" x14ac:dyDescent="0.2"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</row>
    <row r="113" spans="6:33" x14ac:dyDescent="0.2"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</row>
    <row r="114" spans="6:33" x14ac:dyDescent="0.2"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</row>
    <row r="115" spans="6:33" x14ac:dyDescent="0.2"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</row>
    <row r="116" spans="6:33" x14ac:dyDescent="0.2"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</row>
    <row r="117" spans="6:33" x14ac:dyDescent="0.2"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</row>
    <row r="118" spans="6:33" x14ac:dyDescent="0.2"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</row>
    <row r="119" spans="6:33" x14ac:dyDescent="0.2"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</row>
    <row r="120" spans="6:33" x14ac:dyDescent="0.2"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</row>
    <row r="121" spans="6:33" x14ac:dyDescent="0.2"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</row>
    <row r="122" spans="6:33" x14ac:dyDescent="0.2"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</row>
    <row r="123" spans="6:33" x14ac:dyDescent="0.2"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</row>
    <row r="124" spans="6:33" x14ac:dyDescent="0.2"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</row>
    <row r="125" spans="6:33" x14ac:dyDescent="0.2"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</row>
    <row r="126" spans="6:33" x14ac:dyDescent="0.2"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</row>
    <row r="127" spans="6:33" x14ac:dyDescent="0.2"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</row>
    <row r="128" spans="6:33" x14ac:dyDescent="0.2"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</row>
    <row r="129" spans="6:33" x14ac:dyDescent="0.2"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</row>
    <row r="130" spans="6:33" x14ac:dyDescent="0.2"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</row>
    <row r="131" spans="6:33" x14ac:dyDescent="0.2"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</row>
    <row r="132" spans="6:33" x14ac:dyDescent="0.2"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</row>
    <row r="133" spans="6:33" x14ac:dyDescent="0.2"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</row>
    <row r="134" spans="6:33" x14ac:dyDescent="0.2"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</row>
    <row r="135" spans="6:33" x14ac:dyDescent="0.2"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</row>
    <row r="136" spans="6:33" x14ac:dyDescent="0.2"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</row>
    <row r="137" spans="6:33" x14ac:dyDescent="0.2"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</row>
    <row r="138" spans="6:33" x14ac:dyDescent="0.2"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</row>
    <row r="139" spans="6:33" x14ac:dyDescent="0.2"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</row>
    <row r="140" spans="6:33" x14ac:dyDescent="0.2"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</row>
    <row r="141" spans="6:33" x14ac:dyDescent="0.2"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</row>
    <row r="142" spans="6:33" x14ac:dyDescent="0.2"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</row>
    <row r="143" spans="6:33" x14ac:dyDescent="0.2"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</row>
    <row r="144" spans="6:33" x14ac:dyDescent="0.2"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</row>
    <row r="145" spans="6:33" x14ac:dyDescent="0.2"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</row>
    <row r="146" spans="6:33" x14ac:dyDescent="0.2"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</row>
    <row r="147" spans="6:33" x14ac:dyDescent="0.2"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</row>
    <row r="148" spans="6:33" x14ac:dyDescent="0.2"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</row>
    <row r="149" spans="6:33" x14ac:dyDescent="0.2"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</row>
    <row r="150" spans="6:33" x14ac:dyDescent="0.2"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</row>
    <row r="151" spans="6:33" x14ac:dyDescent="0.2"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</row>
    <row r="152" spans="6:33" x14ac:dyDescent="0.2"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</row>
    <row r="153" spans="6:33" x14ac:dyDescent="0.2"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</row>
    <row r="154" spans="6:33" x14ac:dyDescent="0.2"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</row>
    <row r="155" spans="6:33" x14ac:dyDescent="0.2"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</row>
    <row r="156" spans="6:33" x14ac:dyDescent="0.2"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</row>
    <row r="157" spans="6:33" x14ac:dyDescent="0.2"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</row>
    <row r="158" spans="6:33" x14ac:dyDescent="0.2"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</row>
    <row r="159" spans="6:33" x14ac:dyDescent="0.2"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</row>
    <row r="160" spans="6:33" x14ac:dyDescent="0.2"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</row>
    <row r="161" spans="6:33" x14ac:dyDescent="0.2"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</row>
    <row r="162" spans="6:33" x14ac:dyDescent="0.2"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</row>
    <row r="163" spans="6:33" x14ac:dyDescent="0.2"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</row>
    <row r="164" spans="6:33" x14ac:dyDescent="0.2"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</row>
    <row r="165" spans="6:33" x14ac:dyDescent="0.2"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</row>
    <row r="166" spans="6:33" x14ac:dyDescent="0.2"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</row>
    <row r="167" spans="6:33" x14ac:dyDescent="0.2"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</row>
    <row r="168" spans="6:33" x14ac:dyDescent="0.2"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</row>
    <row r="169" spans="6:33" x14ac:dyDescent="0.2"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</row>
    <row r="170" spans="6:33" x14ac:dyDescent="0.2"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</row>
    <row r="171" spans="6:33" x14ac:dyDescent="0.2"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</row>
    <row r="172" spans="6:33" x14ac:dyDescent="0.2"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</row>
    <row r="173" spans="6:33" x14ac:dyDescent="0.2"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</row>
    <row r="174" spans="6:33" x14ac:dyDescent="0.2"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</row>
    <row r="175" spans="6:33" x14ac:dyDescent="0.2"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</row>
    <row r="176" spans="6:33" x14ac:dyDescent="0.2"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</row>
    <row r="177" spans="6:33" x14ac:dyDescent="0.2"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</row>
    <row r="178" spans="6:33" x14ac:dyDescent="0.2"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</row>
    <row r="179" spans="6:33" x14ac:dyDescent="0.2"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</row>
    <row r="180" spans="6:33" x14ac:dyDescent="0.2"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</row>
    <row r="181" spans="6:33" x14ac:dyDescent="0.2"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</row>
    <row r="182" spans="6:33" x14ac:dyDescent="0.2"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</row>
    <row r="183" spans="6:33" x14ac:dyDescent="0.2"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</row>
    <row r="184" spans="6:33" x14ac:dyDescent="0.2"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</row>
    <row r="185" spans="6:33" x14ac:dyDescent="0.2"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</row>
    <row r="186" spans="6:33" x14ac:dyDescent="0.2"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</row>
    <row r="187" spans="6:33" x14ac:dyDescent="0.2"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</row>
    <row r="188" spans="6:33" x14ac:dyDescent="0.2"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</row>
    <row r="189" spans="6:33" x14ac:dyDescent="0.2"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</row>
    <row r="190" spans="6:33" x14ac:dyDescent="0.2"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</row>
    <row r="191" spans="6:33" x14ac:dyDescent="0.2"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</row>
    <row r="192" spans="6:33" x14ac:dyDescent="0.2"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</row>
    <row r="193" spans="6:33" x14ac:dyDescent="0.2"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</row>
    <row r="194" spans="6:33" x14ac:dyDescent="0.2"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</row>
    <row r="195" spans="6:33" x14ac:dyDescent="0.2"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</row>
    <row r="196" spans="6:33" x14ac:dyDescent="0.2"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</row>
    <row r="197" spans="6:33" x14ac:dyDescent="0.2"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</row>
    <row r="198" spans="6:33" x14ac:dyDescent="0.2"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</row>
    <row r="199" spans="6:33" x14ac:dyDescent="0.2"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</row>
    <row r="200" spans="6:33" x14ac:dyDescent="0.2"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</row>
    <row r="201" spans="6:33" x14ac:dyDescent="0.2"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</row>
    <row r="202" spans="6:33" x14ac:dyDescent="0.2"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</row>
    <row r="203" spans="6:33" x14ac:dyDescent="0.2"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</row>
    <row r="204" spans="6:33" x14ac:dyDescent="0.2"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</row>
    <row r="205" spans="6:33" x14ac:dyDescent="0.2"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</row>
    <row r="206" spans="6:33" x14ac:dyDescent="0.2"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</row>
    <row r="207" spans="6:33" x14ac:dyDescent="0.2"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</row>
    <row r="208" spans="6:33" x14ac:dyDescent="0.2"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</row>
    <row r="209" spans="6:33" x14ac:dyDescent="0.2"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</row>
    <row r="210" spans="6:33" x14ac:dyDescent="0.2"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</row>
    <row r="211" spans="6:33" x14ac:dyDescent="0.2"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</row>
    <row r="212" spans="6:33" x14ac:dyDescent="0.2"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</row>
    <row r="213" spans="6:33" x14ac:dyDescent="0.2"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</row>
    <row r="214" spans="6:33" x14ac:dyDescent="0.2"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</row>
    <row r="215" spans="6:33" x14ac:dyDescent="0.2"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</row>
    <row r="216" spans="6:33" x14ac:dyDescent="0.2"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</row>
  </sheetData>
  <sheetProtection selectLockedCells="1" selectUnlockedCells="1"/>
  <mergeCells count="9">
    <mergeCell ref="A7:E7"/>
    <mergeCell ref="F4:L4"/>
    <mergeCell ref="M4:S4"/>
    <mergeCell ref="A2:S2"/>
    <mergeCell ref="A4:A5"/>
    <mergeCell ref="B4:B5"/>
    <mergeCell ref="C4:C5"/>
    <mergeCell ref="D4:D5"/>
    <mergeCell ref="E4:E5"/>
  </mergeCells>
  <pageMargins left="0.31496062992125984" right="0.31496062992125984" top="0.86614173228346458" bottom="0.86614173228346458" header="0.51181102362204722" footer="0.51181102362204722"/>
  <pageSetup paperSize="9" scale="68" firstPageNumber="0" orientation="landscape" horizontalDpi="300" verticalDpi="300" r:id="rId1"/>
  <headerFooter alignWithMargins="0">
    <oddHeader>&amp;LGRADSKA KNJIŽNICA KSAVER ŠANDOR GJALSKI
ZABOK</oddHead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7</vt:i4>
      </vt:variant>
    </vt:vector>
  </HeadingPairs>
  <TitlesOfParts>
    <vt:vector size="16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  <vt:lpstr>Prihodi-POMOĆNA</vt:lpstr>
      <vt:lpstr>Rashodi-POMOĆNA</vt:lpstr>
      <vt:lpstr>Excel_BuiltIn_Print_Titles_5_1</vt:lpstr>
      <vt:lpstr>' Račun prihoda i rashoda'!Ispis_naslova</vt:lpstr>
      <vt:lpstr>'POSEBNI DIO '!Ispis_naslova</vt:lpstr>
      <vt:lpstr>'Rashodi-POMOĆNA'!Ispis_naslova</vt:lpstr>
      <vt:lpstr>'POSEBNI DIO '!Podrucje_ispisa</vt:lpstr>
      <vt:lpstr>'Prihodi-POMOĆNA'!Podrucje_ispisa</vt:lpstr>
      <vt:lpstr>'Rashodi-POMOĆNA'!Podrucje_ispisa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Knjiznica Zabok</cp:lastModifiedBy>
  <cp:lastPrinted>2025-10-05T21:47:21Z</cp:lastPrinted>
  <dcterms:created xsi:type="dcterms:W3CDTF">2022-08-12T12:51:27Z</dcterms:created>
  <dcterms:modified xsi:type="dcterms:W3CDTF">2026-02-05T15:59:51Z</dcterms:modified>
</cp:coreProperties>
</file>