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njižnica\Desktop\"/>
    </mc:Choice>
  </mc:AlternateContent>
  <xr:revisionPtr revIDLastSave="0" documentId="8_{EA4661F3-0A29-4D06-AD6F-7CC9B80D907A}" xr6:coauthVersionLast="47" xr6:coauthVersionMax="47" xr10:uidLastSave="{00000000-0000-0000-0000-000000000000}"/>
  <bookViews>
    <workbookView xWindow="-120" yWindow="-120" windowWidth="29040" windowHeight="15720" tabRatio="661" activeTab="6" xr2:uid="{00000000-000D-0000-FFFF-FFFF00000000}"/>
  </bookViews>
  <sheets>
    <sheet name="SAŽETAK" sheetId="1" r:id="rId1"/>
    <sheet name=" Račun prihoda i rashoda" sheetId="2" r:id="rId2"/>
    <sheet name="Prihodi i rashodi po izvorima" sheetId="3" r:id="rId3"/>
    <sheet name="Rashodi prema funkcijskoj kl" sheetId="4" r:id="rId4"/>
    <sheet name="Račun financiranja" sheetId="5" r:id="rId5"/>
    <sheet name="Račun financiranja po izvorima" sheetId="6" r:id="rId6"/>
    <sheet name="POSEBNI DIO " sheetId="9" r:id="rId7"/>
  </sheets>
  <externalReferences>
    <externalReference r:id="rId8"/>
  </externalReferences>
  <definedNames>
    <definedName name="_xlnm.Print_Titles" localSheetId="1">' Račun prihoda i rashoda'!$28:$28</definedName>
    <definedName name="_xlnm.Print_Titles" localSheetId="6">'POSEBNI DIO '!$5:$5</definedName>
    <definedName name="_xlnm.Print_Area" localSheetId="6">'POSEBNI DIO '!$A$1:$I$72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1" i="9" l="1"/>
  <c r="G69" i="9"/>
  <c r="H69" i="9" s="1"/>
  <c r="I69" i="9" s="1"/>
  <c r="F69" i="9"/>
  <c r="D69" i="9"/>
  <c r="F68" i="9"/>
  <c r="F67" i="9" s="1"/>
  <c r="F66" i="9" s="1"/>
  <c r="F14" i="9" s="1"/>
  <c r="E68" i="9"/>
  <c r="E67" i="9" s="1"/>
  <c r="E66" i="9" s="1"/>
  <c r="E14" i="9" s="1"/>
  <c r="G65" i="9"/>
  <c r="G64" i="9" s="1"/>
  <c r="G63" i="9" s="1"/>
  <c r="F65" i="9"/>
  <c r="F64" i="9" s="1"/>
  <c r="F63" i="9" s="1"/>
  <c r="E64" i="9"/>
  <c r="E63" i="9"/>
  <c r="H62" i="9"/>
  <c r="I62" i="9" s="1"/>
  <c r="I61" i="9" s="1"/>
  <c r="G62" i="9"/>
  <c r="F62" i="9"/>
  <c r="D62" i="9"/>
  <c r="A62" i="9"/>
  <c r="H61" i="9"/>
  <c r="G61" i="9"/>
  <c r="G60" i="9" s="1"/>
  <c r="F61" i="9"/>
  <c r="F60" i="9" s="1"/>
  <c r="E61" i="9"/>
  <c r="E60" i="9" s="1"/>
  <c r="G58" i="9"/>
  <c r="H58" i="9" s="1"/>
  <c r="I58" i="9" s="1"/>
  <c r="F58" i="9"/>
  <c r="D58" i="9"/>
  <c r="A58" i="9"/>
  <c r="G57" i="9"/>
  <c r="H57" i="9" s="1"/>
  <c r="I57" i="9" s="1"/>
  <c r="F57" i="9"/>
  <c r="D57" i="9"/>
  <c r="A57" i="9"/>
  <c r="G56" i="9"/>
  <c r="G55" i="9" s="1"/>
  <c r="G54" i="9" s="1"/>
  <c r="H54" i="9" s="1"/>
  <c r="I54" i="9" s="1"/>
  <c r="F56" i="9"/>
  <c r="D56" i="9"/>
  <c r="A56" i="9"/>
  <c r="A65" i="9" s="1"/>
  <c r="F55" i="9"/>
  <c r="F54" i="9" s="1"/>
  <c r="E55" i="9"/>
  <c r="E54" i="9" s="1"/>
  <c r="H53" i="9"/>
  <c r="I53" i="9" s="1"/>
  <c r="G53" i="9"/>
  <c r="G51" i="9" s="1"/>
  <c r="G50" i="9" s="1"/>
  <c r="F53" i="9"/>
  <c r="G52" i="9"/>
  <c r="H52" i="9" s="1"/>
  <c r="F52" i="9"/>
  <c r="F51" i="9" s="1"/>
  <c r="F50" i="9" s="1"/>
  <c r="A52" i="9"/>
  <c r="E51" i="9"/>
  <c r="E50" i="9" s="1"/>
  <c r="E49" i="9" s="1"/>
  <c r="E12" i="9" s="1"/>
  <c r="G48" i="9"/>
  <c r="H48" i="9" s="1"/>
  <c r="I48" i="9" s="1"/>
  <c r="F48" i="9"/>
  <c r="D48" i="9"/>
  <c r="A48" i="9"/>
  <c r="H47" i="9"/>
  <c r="I47" i="9" s="1"/>
  <c r="G47" i="9"/>
  <c r="F47" i="9"/>
  <c r="D47" i="9"/>
  <c r="A47" i="9"/>
  <c r="G46" i="9"/>
  <c r="H46" i="9" s="1"/>
  <c r="I46" i="9" s="1"/>
  <c r="F46" i="9"/>
  <c r="F45" i="9" s="1"/>
  <c r="F44" i="9" s="1"/>
  <c r="D46" i="9"/>
  <c r="D65" i="9" s="1"/>
  <c r="A46" i="9"/>
  <c r="G45" i="9"/>
  <c r="G44" i="9" s="1"/>
  <c r="H44" i="9" s="1"/>
  <c r="I44" i="9" s="1"/>
  <c r="E45" i="9"/>
  <c r="E44" i="9" s="1"/>
  <c r="G43" i="9"/>
  <c r="H43" i="9" s="1"/>
  <c r="I43" i="9" s="1"/>
  <c r="F43" i="9"/>
  <c r="G42" i="9"/>
  <c r="H42" i="9" s="1"/>
  <c r="I42" i="9" s="1"/>
  <c r="F42" i="9"/>
  <c r="G41" i="9"/>
  <c r="H41" i="9" s="1"/>
  <c r="I41" i="9" s="1"/>
  <c r="F41" i="9"/>
  <c r="G40" i="9"/>
  <c r="H40" i="9" s="1"/>
  <c r="I40" i="9" s="1"/>
  <c r="F40" i="9"/>
  <c r="D40" i="9"/>
  <c r="D52" i="9" s="1"/>
  <c r="G39" i="9"/>
  <c r="H39" i="9" s="1"/>
  <c r="F39" i="9"/>
  <c r="F38" i="9" s="1"/>
  <c r="F37" i="9" s="1"/>
  <c r="E38" i="9"/>
  <c r="E37" i="9" s="1"/>
  <c r="G34" i="9"/>
  <c r="H34" i="9" s="1"/>
  <c r="I34" i="9" s="1"/>
  <c r="F34" i="9"/>
  <c r="D34" i="9"/>
  <c r="A34" i="9"/>
  <c r="G33" i="9"/>
  <c r="H33" i="9" s="1"/>
  <c r="I33" i="9" s="1"/>
  <c r="F33" i="9"/>
  <c r="D33" i="9"/>
  <c r="A33" i="9"/>
  <c r="G32" i="9"/>
  <c r="H32" i="9" s="1"/>
  <c r="I32" i="9" s="1"/>
  <c r="F32" i="9"/>
  <c r="D32" i="9"/>
  <c r="A32" i="9"/>
  <c r="E31" i="9"/>
  <c r="E30" i="9" s="1"/>
  <c r="H29" i="9"/>
  <c r="H28" i="9" s="1"/>
  <c r="G29" i="9"/>
  <c r="F29" i="9"/>
  <c r="F28" i="9" s="1"/>
  <c r="D29" i="9"/>
  <c r="A29" i="9"/>
  <c r="G28" i="9"/>
  <c r="E28" i="9"/>
  <c r="H27" i="9"/>
  <c r="I27" i="9" s="1"/>
  <c r="G27" i="9"/>
  <c r="F27" i="9"/>
  <c r="D27" i="9"/>
  <c r="A27" i="9"/>
  <c r="G26" i="9"/>
  <c r="H26" i="9" s="1"/>
  <c r="I26" i="9" s="1"/>
  <c r="F26" i="9"/>
  <c r="D26" i="9"/>
  <c r="A26" i="9"/>
  <c r="G25" i="9"/>
  <c r="H25" i="9" s="1"/>
  <c r="I25" i="9" s="1"/>
  <c r="F25" i="9"/>
  <c r="D25" i="9"/>
  <c r="A25" i="9"/>
  <c r="H24" i="9"/>
  <c r="I24" i="9" s="1"/>
  <c r="G24" i="9"/>
  <c r="F24" i="9"/>
  <c r="D24" i="9"/>
  <c r="A24" i="9"/>
  <c r="H23" i="9"/>
  <c r="I23" i="9" s="1"/>
  <c r="G23" i="9"/>
  <c r="F23" i="9"/>
  <c r="F22" i="9" s="1"/>
  <c r="D23" i="9"/>
  <c r="A23" i="9"/>
  <c r="E22" i="9"/>
  <c r="H21" i="9"/>
  <c r="I21" i="9" s="1"/>
  <c r="G21" i="9"/>
  <c r="F21" i="9"/>
  <c r="D21" i="9"/>
  <c r="A21" i="9"/>
  <c r="G20" i="9"/>
  <c r="H20" i="9" s="1"/>
  <c r="F20" i="9"/>
  <c r="F18" i="9" s="1"/>
  <c r="D20" i="9"/>
  <c r="A20" i="9"/>
  <c r="H19" i="9"/>
  <c r="I19" i="9" s="1"/>
  <c r="G19" i="9"/>
  <c r="F19" i="9"/>
  <c r="D19" i="9"/>
  <c r="A19" i="9"/>
  <c r="G18" i="9"/>
  <c r="E18" i="9"/>
  <c r="A1" i="9"/>
  <c r="F49" i="9" l="1"/>
  <c r="F12" i="9" s="1"/>
  <c r="G22" i="9"/>
  <c r="H22" i="9" s="1"/>
  <c r="I22" i="9" s="1"/>
  <c r="G17" i="9"/>
  <c r="E36" i="9"/>
  <c r="E11" i="9" s="1"/>
  <c r="E59" i="9"/>
  <c r="E13" i="9" s="1"/>
  <c r="H65" i="9"/>
  <c r="H64" i="9" s="1"/>
  <c r="H63" i="9" s="1"/>
  <c r="F36" i="9"/>
  <c r="F11" i="9" s="1"/>
  <c r="E17" i="9"/>
  <c r="E16" i="9" s="1"/>
  <c r="E10" i="9" s="1"/>
  <c r="I29" i="9"/>
  <c r="I28" i="9" s="1"/>
  <c r="F31" i="9"/>
  <c r="F30" i="9" s="1"/>
  <c r="H45" i="9"/>
  <c r="I45" i="9" s="1"/>
  <c r="H56" i="9"/>
  <c r="I39" i="9"/>
  <c r="I38" i="9" s="1"/>
  <c r="I37" i="9" s="1"/>
  <c r="I36" i="9" s="1"/>
  <c r="H38" i="9"/>
  <c r="H37" i="9" s="1"/>
  <c r="H36" i="9" s="1"/>
  <c r="H60" i="9"/>
  <c r="G59" i="9"/>
  <c r="G13" i="9" s="1"/>
  <c r="I18" i="9"/>
  <c r="I17" i="9" s="1"/>
  <c r="H51" i="9"/>
  <c r="H50" i="9" s="1"/>
  <c r="H49" i="9" s="1"/>
  <c r="H12" i="9" s="1"/>
  <c r="I52" i="9"/>
  <c r="I51" i="9" s="1"/>
  <c r="I50" i="9" s="1"/>
  <c r="I49" i="9" s="1"/>
  <c r="I12" i="9" s="1"/>
  <c r="F59" i="9"/>
  <c r="F13" i="9" s="1"/>
  <c r="E15" i="9"/>
  <c r="I20" i="9"/>
  <c r="H18" i="9"/>
  <c r="H17" i="9" s="1"/>
  <c r="G49" i="9"/>
  <c r="G12" i="9" s="1"/>
  <c r="F17" i="9"/>
  <c r="F16" i="9" s="1"/>
  <c r="G31" i="9"/>
  <c r="G68" i="9"/>
  <c r="I65" i="9"/>
  <c r="I64" i="9" s="1"/>
  <c r="I63" i="9" s="1"/>
  <c r="G38" i="9"/>
  <c r="G37" i="9" s="1"/>
  <c r="G36" i="9" s="1"/>
  <c r="A1" i="6"/>
  <c r="A16" i="5"/>
  <c r="A1" i="5"/>
  <c r="A15" i="4"/>
  <c r="F13" i="4"/>
  <c r="E13" i="4"/>
  <c r="D13" i="4"/>
  <c r="D12" i="4" s="1"/>
  <c r="D11" i="4" s="1"/>
  <c r="C13" i="4"/>
  <c r="B13" i="4"/>
  <c r="B12" i="4" s="1"/>
  <c r="B11" i="4" s="1"/>
  <c r="F12" i="4"/>
  <c r="E12" i="4"/>
  <c r="E11" i="4" s="1"/>
  <c r="C12" i="4"/>
  <c r="C11" i="4" s="1"/>
  <c r="F11" i="4"/>
  <c r="A1" i="4"/>
  <c r="B47" i="3"/>
  <c r="G42" i="3"/>
  <c r="F42" i="3"/>
  <c r="E42" i="3"/>
  <c r="D42" i="3"/>
  <c r="C42" i="3"/>
  <c r="G41" i="3"/>
  <c r="G40" i="3" s="1"/>
  <c r="F41" i="3"/>
  <c r="F40" i="3" s="1"/>
  <c r="E41" i="3"/>
  <c r="E40" i="3" s="1"/>
  <c r="D41" i="3"/>
  <c r="D40" i="3" s="1"/>
  <c r="C41" i="3"/>
  <c r="C40" i="3" s="1"/>
  <c r="G39" i="3"/>
  <c r="F39" i="3"/>
  <c r="E39" i="3"/>
  <c r="D39" i="3"/>
  <c r="C39" i="3"/>
  <c r="G38" i="3"/>
  <c r="F38" i="3"/>
  <c r="F37" i="3" s="1"/>
  <c r="E38" i="3"/>
  <c r="E37" i="3" s="1"/>
  <c r="D38" i="3"/>
  <c r="D37" i="3" s="1"/>
  <c r="C38" i="3"/>
  <c r="G36" i="3"/>
  <c r="G35" i="3" s="1"/>
  <c r="F36" i="3"/>
  <c r="F35" i="3" s="1"/>
  <c r="E36" i="3"/>
  <c r="E35" i="3" s="1"/>
  <c r="D36" i="3"/>
  <c r="D35" i="3" s="1"/>
  <c r="C36" i="3"/>
  <c r="C35" i="3" s="1"/>
  <c r="G34" i="3"/>
  <c r="G33" i="3" s="1"/>
  <c r="F34" i="3"/>
  <c r="E34" i="3"/>
  <c r="E33" i="3" s="1"/>
  <c r="D34" i="3"/>
  <c r="D33" i="3" s="1"/>
  <c r="C34" i="3"/>
  <c r="C33" i="3" s="1"/>
  <c r="F33" i="3"/>
  <c r="G32" i="3"/>
  <c r="G31" i="3" s="1"/>
  <c r="F32" i="3"/>
  <c r="F31" i="3" s="1"/>
  <c r="E32" i="3"/>
  <c r="E31" i="3" s="1"/>
  <c r="D32" i="3"/>
  <c r="D31" i="3" s="1"/>
  <c r="C32" i="3"/>
  <c r="C31" i="3" s="1"/>
  <c r="G22" i="3"/>
  <c r="F22" i="3"/>
  <c r="E22" i="3"/>
  <c r="D22" i="3"/>
  <c r="C22" i="3"/>
  <c r="D21" i="3"/>
  <c r="D20" i="3" s="1"/>
  <c r="C21" i="3"/>
  <c r="C20" i="3" s="1"/>
  <c r="G20" i="3"/>
  <c r="F20" i="3"/>
  <c r="E20" i="3"/>
  <c r="G19" i="3"/>
  <c r="F19" i="3"/>
  <c r="E19" i="3"/>
  <c r="D19" i="3"/>
  <c r="C19" i="3"/>
  <c r="G18" i="3"/>
  <c r="F18" i="3"/>
  <c r="F17" i="3" s="1"/>
  <c r="E18" i="3"/>
  <c r="E17" i="3" s="1"/>
  <c r="D18" i="3"/>
  <c r="D17" i="3" s="1"/>
  <c r="C18" i="3"/>
  <c r="G16" i="3"/>
  <c r="F16" i="3"/>
  <c r="E16" i="3"/>
  <c r="E15" i="3" s="1"/>
  <c r="D16" i="3"/>
  <c r="D15" i="3" s="1"/>
  <c r="C16" i="3"/>
  <c r="C15" i="3" s="1"/>
  <c r="G15" i="3"/>
  <c r="F15" i="3"/>
  <c r="E14" i="3"/>
  <c r="E13" i="3" s="1"/>
  <c r="D14" i="3"/>
  <c r="D13" i="3" s="1"/>
  <c r="C14" i="3"/>
  <c r="C13" i="3" s="1"/>
  <c r="G13" i="3"/>
  <c r="F13" i="3"/>
  <c r="G12" i="3"/>
  <c r="G11" i="3" s="1"/>
  <c r="F12" i="3"/>
  <c r="F11" i="3" s="1"/>
  <c r="E12" i="3"/>
  <c r="E11" i="3" s="1"/>
  <c r="D12" i="3"/>
  <c r="D11" i="3" s="1"/>
  <c r="C12" i="3"/>
  <c r="C11" i="3" s="1"/>
  <c r="B1" i="3"/>
  <c r="A50" i="2"/>
  <c r="F47" i="2"/>
  <c r="G46" i="2"/>
  <c r="H46" i="2" s="1"/>
  <c r="I46" i="2" s="1"/>
  <c r="F46" i="2"/>
  <c r="G45" i="2"/>
  <c r="H45" i="2" s="1"/>
  <c r="I45" i="2" s="1"/>
  <c r="F45" i="2"/>
  <c r="G44" i="2"/>
  <c r="H44" i="2" s="1"/>
  <c r="I44" i="2" s="1"/>
  <c r="F44" i="2"/>
  <c r="H43" i="2"/>
  <c r="I43" i="2" s="1"/>
  <c r="F43" i="2"/>
  <c r="G42" i="2"/>
  <c r="F42" i="2"/>
  <c r="F41" i="2"/>
  <c r="F40" i="2" s="1"/>
  <c r="E41" i="2"/>
  <c r="E40" i="2"/>
  <c r="G39" i="2"/>
  <c r="G38" i="2" s="1"/>
  <c r="F39" i="2"/>
  <c r="F38" i="2" s="1"/>
  <c r="E38" i="2"/>
  <c r="G37" i="2"/>
  <c r="H37" i="2" s="1"/>
  <c r="I37" i="2" s="1"/>
  <c r="F37" i="2"/>
  <c r="G36" i="2"/>
  <c r="H36" i="2" s="1"/>
  <c r="I36" i="2" s="1"/>
  <c r="F36" i="2"/>
  <c r="G35" i="2"/>
  <c r="H35" i="2" s="1"/>
  <c r="I35" i="2" s="1"/>
  <c r="F35" i="2"/>
  <c r="G34" i="2"/>
  <c r="H34" i="2" s="1"/>
  <c r="I34" i="2" s="1"/>
  <c r="F34" i="2"/>
  <c r="G33" i="2"/>
  <c r="F33" i="2"/>
  <c r="E32" i="2"/>
  <c r="E29" i="2" s="1"/>
  <c r="E48" i="2" s="1"/>
  <c r="G31" i="2"/>
  <c r="G30" i="2" s="1"/>
  <c r="F31" i="2"/>
  <c r="F30" i="2" s="1"/>
  <c r="E30" i="2"/>
  <c r="G23" i="2"/>
  <c r="G22" i="2" s="1"/>
  <c r="H22" i="2" s="1"/>
  <c r="I22" i="2" s="1"/>
  <c r="F23" i="2"/>
  <c r="F22" i="2" s="1"/>
  <c r="E22" i="2"/>
  <c r="G21" i="2"/>
  <c r="G20" i="2" s="1"/>
  <c r="H20" i="2" s="1"/>
  <c r="I20" i="2" s="1"/>
  <c r="F21" i="2"/>
  <c r="F20" i="2" s="1"/>
  <c r="E20" i="2"/>
  <c r="G19" i="2"/>
  <c r="G18" i="2" s="1"/>
  <c r="F18" i="2"/>
  <c r="E18" i="2"/>
  <c r="G17" i="2"/>
  <c r="H17" i="2" s="1"/>
  <c r="F17" i="2"/>
  <c r="F16" i="2" s="1"/>
  <c r="E16" i="2"/>
  <c r="G15" i="2"/>
  <c r="H15" i="2" s="1"/>
  <c r="H14" i="2" s="1"/>
  <c r="I14" i="2"/>
  <c r="F14" i="2"/>
  <c r="E14" i="2"/>
  <c r="G13" i="2"/>
  <c r="H13" i="2" s="1"/>
  <c r="I13" i="2" s="1"/>
  <c r="F13" i="2"/>
  <c r="G12" i="2"/>
  <c r="H12" i="2" s="1"/>
  <c r="F12" i="2"/>
  <c r="F11" i="2" s="1"/>
  <c r="E11" i="2"/>
  <c r="A1" i="2"/>
  <c r="J35" i="1"/>
  <c r="I35" i="1"/>
  <c r="H35" i="1"/>
  <c r="F35" i="1"/>
  <c r="H13" i="1"/>
  <c r="G13" i="1"/>
  <c r="H12" i="1"/>
  <c r="I12" i="1" s="1"/>
  <c r="G12" i="1"/>
  <c r="F11" i="1"/>
  <c r="I10" i="1"/>
  <c r="J10" i="1" s="1"/>
  <c r="H9" i="1"/>
  <c r="I9" i="1" s="1"/>
  <c r="G9" i="1"/>
  <c r="G8" i="1" s="1"/>
  <c r="F8" i="1"/>
  <c r="F14" i="1" s="1"/>
  <c r="E35" i="9" l="1"/>
  <c r="H55" i="9"/>
  <c r="I56" i="9"/>
  <c r="I55" i="9" s="1"/>
  <c r="G17" i="3"/>
  <c r="G10" i="3" s="1"/>
  <c r="G67" i="9"/>
  <c r="H68" i="9"/>
  <c r="I68" i="9" s="1"/>
  <c r="F10" i="9"/>
  <c r="F9" i="9" s="1"/>
  <c r="F15" i="9"/>
  <c r="G30" i="9"/>
  <c r="H31" i="9"/>
  <c r="I31" i="9" s="1"/>
  <c r="G11" i="9"/>
  <c r="I60" i="9"/>
  <c r="I59" i="9" s="1"/>
  <c r="I13" i="9" s="1"/>
  <c r="H59" i="9"/>
  <c r="H13" i="9" s="1"/>
  <c r="H11" i="9"/>
  <c r="E9" i="9"/>
  <c r="I11" i="9"/>
  <c r="E8" i="9"/>
  <c r="E7" i="9" s="1"/>
  <c r="E6" i="9" s="1"/>
  <c r="F35" i="9"/>
  <c r="G41" i="2"/>
  <c r="G40" i="2" s="1"/>
  <c r="H23" i="2"/>
  <c r="I23" i="2" s="1"/>
  <c r="G37" i="3"/>
  <c r="C17" i="3"/>
  <c r="C10" i="3" s="1"/>
  <c r="G11" i="1"/>
  <c r="G14" i="1" s="1"/>
  <c r="F29" i="2"/>
  <c r="F48" i="2" s="1"/>
  <c r="H11" i="1"/>
  <c r="E10" i="2"/>
  <c r="E24" i="2" s="1"/>
  <c r="F32" i="2"/>
  <c r="H21" i="2"/>
  <c r="I21" i="2" s="1"/>
  <c r="F30" i="3"/>
  <c r="H8" i="1"/>
  <c r="G32" i="2"/>
  <c r="G29" i="2" s="1"/>
  <c r="G48" i="2" s="1"/>
  <c r="G16" i="2"/>
  <c r="C37" i="3"/>
  <c r="C30" i="3" s="1"/>
  <c r="E30" i="3"/>
  <c r="D10" i="3"/>
  <c r="G30" i="3"/>
  <c r="E10" i="3"/>
  <c r="F10" i="3"/>
  <c r="D30" i="3"/>
  <c r="H11" i="2"/>
  <c r="I12" i="2"/>
  <c r="I11" i="2" s="1"/>
  <c r="F10" i="2"/>
  <c r="F24" i="2" s="1"/>
  <c r="I17" i="2"/>
  <c r="I16" i="2" s="1"/>
  <c r="H16" i="2"/>
  <c r="H31" i="2"/>
  <c r="H42" i="2"/>
  <c r="G11" i="2"/>
  <c r="H33" i="2"/>
  <c r="H19" i="2"/>
  <c r="G14" i="2"/>
  <c r="H39" i="2"/>
  <c r="J9" i="1"/>
  <c r="J8" i="1" s="1"/>
  <c r="I8" i="1"/>
  <c r="J12" i="1"/>
  <c r="F28" i="1"/>
  <c r="F29" i="1" s="1"/>
  <c r="I13" i="1"/>
  <c r="J13" i="1" s="1"/>
  <c r="H67" i="9" l="1"/>
  <c r="I67" i="9" s="1"/>
  <c r="G66" i="9"/>
  <c r="H30" i="9"/>
  <c r="G16" i="9"/>
  <c r="F8" i="9"/>
  <c r="F7" i="9" s="1"/>
  <c r="F6" i="9" s="1"/>
  <c r="H14" i="1"/>
  <c r="H18" i="2"/>
  <c r="H10" i="2" s="1"/>
  <c r="H24" i="2" s="1"/>
  <c r="I19" i="2"/>
  <c r="I18" i="2" s="1"/>
  <c r="I10" i="2" s="1"/>
  <c r="I24" i="2" s="1"/>
  <c r="H32" i="2"/>
  <c r="I33" i="2"/>
  <c r="I32" i="2" s="1"/>
  <c r="G10" i="2"/>
  <c r="G24" i="2" s="1"/>
  <c r="H41" i="2"/>
  <c r="H40" i="2" s="1"/>
  <c r="I42" i="2"/>
  <c r="I41" i="2" s="1"/>
  <c r="I40" i="2" s="1"/>
  <c r="I31" i="2"/>
  <c r="I30" i="2" s="1"/>
  <c r="H30" i="2"/>
  <c r="H38" i="2"/>
  <c r="I39" i="2"/>
  <c r="I38" i="2" s="1"/>
  <c r="H28" i="1"/>
  <c r="H29" i="1"/>
  <c r="G28" i="1"/>
  <c r="G36" i="1" s="1"/>
  <c r="I11" i="1"/>
  <c r="I14" i="1" s="1"/>
  <c r="J11" i="1"/>
  <c r="J14" i="1"/>
  <c r="G15" i="9" l="1"/>
  <c r="G10" i="9"/>
  <c r="H66" i="9"/>
  <c r="G14" i="9"/>
  <c r="G35" i="9"/>
  <c r="I30" i="9"/>
  <c r="I16" i="9" s="1"/>
  <c r="H16" i="9"/>
  <c r="G29" i="1"/>
  <c r="H29" i="2"/>
  <c r="H48" i="2" s="1"/>
  <c r="I29" i="2"/>
  <c r="I48" i="2" s="1"/>
  <c r="J28" i="1"/>
  <c r="J29" i="1" s="1"/>
  <c r="I28" i="1"/>
  <c r="I29" i="1" s="1"/>
  <c r="G8" i="9" l="1"/>
  <c r="G7" i="9" s="1"/>
  <c r="G6" i="9" s="1"/>
  <c r="H15" i="9"/>
  <c r="H10" i="9"/>
  <c r="I10" i="9"/>
  <c r="I15" i="9"/>
  <c r="I66" i="9"/>
  <c r="H14" i="9"/>
  <c r="H35" i="9"/>
  <c r="G9" i="9"/>
  <c r="H8" i="9" l="1"/>
  <c r="H7" i="9" s="1"/>
  <c r="H6" i="9" s="1"/>
  <c r="I14" i="9"/>
  <c r="I9" i="9" s="1"/>
  <c r="I35" i="9"/>
  <c r="I8" i="9"/>
  <c r="I7" i="9" s="1"/>
  <c r="I6" i="9" s="1"/>
  <c r="H9" i="9"/>
</calcChain>
</file>

<file path=xl/sharedStrings.xml><?xml version="1.0" encoding="utf-8"?>
<sst xmlns="http://schemas.openxmlformats.org/spreadsheetml/2006/main" count="258" uniqueCount="118">
  <si>
    <t>FINANCIJSKI PLAN
GRADSKE KNJIŽNICE KSAVER ŠANDOR GJALSKI 
ZA 2025. I PROJEKCIJA ZA 2026. I 2027. GODINU</t>
  </si>
  <si>
    <t>I. OPĆI DIO</t>
  </si>
  <si>
    <t>A) SAŽETAK RAČUNA PRIHODA I RASHODA</t>
  </si>
  <si>
    <t>EUR</t>
  </si>
  <si>
    <t>Izvršenje 2023.</t>
  </si>
  <si>
    <t>Tekući plan 2024.</t>
  </si>
  <si>
    <t>Plan 2025.</t>
  </si>
  <si>
    <t>Projekcija 
2026.</t>
  </si>
  <si>
    <t>Projekcija 
2027.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</si>
  <si>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</si>
  <si>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</si>
  <si>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</si>
  <si>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</si>
  <si>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</si>
  <si>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</si>
  <si>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</si>
  <si>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</si>
  <si>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</si>
  <si>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</si>
  <si>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</si>
  <si>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</si>
  <si>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C) PRENESENI VIŠAK ILI PRENESENI MANJAK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</si>
  <si>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</si>
  <si>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</si>
  <si>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</si>
  <si>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</si>
  <si>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</si>
  <si>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</si>
  <si>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Zabok, 02.10.2024.</t>
  </si>
  <si>
    <t xml:space="preserve">A. RAČUN PRIHODA I RASHODA </t>
  </si>
  <si>
    <t>PRIHODI POSLOVANJA PREMA EKONOMSKOJ KLASIFIKACIJI</t>
  </si>
  <si>
    <t>Razred</t>
  </si>
  <si>
    <t>Skupina</t>
  </si>
  <si>
    <t>Izvor</t>
  </si>
  <si>
    <t>Naziv prihoda</t>
  </si>
  <si>
    <t>Plan 2024.</t>
  </si>
  <si>
    <t>Plan za 2025.</t>
  </si>
  <si>
    <t>Projekcija 
za 2026.</t>
  </si>
  <si>
    <t>Projekcija 
za 2027.</t>
  </si>
  <si>
    <t>Prihodi poslovanja</t>
  </si>
  <si>
    <t>Pomoći iz inozemstva i od subjekata unutar općeg proračuna</t>
  </si>
  <si>
    <t>Ostale pomoći</t>
  </si>
  <si>
    <t>Pomoći EU</t>
  </si>
  <si>
    <t>Prihodi od imovine</t>
  </si>
  <si>
    <t>Vlastiti prihodi</t>
  </si>
  <si>
    <t>Prihodi od upravnih i
administrativnih pristojbi, pristojbi po posebnim propisima i naknada</t>
  </si>
  <si>
    <t>Ostali prihodi za posebne namjene</t>
  </si>
  <si>
    <t>Prihodi od prodaje proizvoda i robe te pruženih usluga i prihodi od donacija</t>
  </si>
  <si>
    <t>Donacije</t>
  </si>
  <si>
    <t>Prihodi iz nadležnog proračuna i od HZZO-a temeljem ugovornih obveza</t>
  </si>
  <si>
    <t>Opći prihodi i primici</t>
  </si>
  <si>
    <t>Kazne, upravne mjere i ostali rashodi</t>
  </si>
  <si>
    <t>UKUPNO PRIHODI:</t>
  </si>
  <si>
    <t>RASHODI POSLOVANJA PREMA EKONOMSKOJ KLASIFIKACIJI</t>
  </si>
  <si>
    <t>Naziv rashoda</t>
  </si>
  <si>
    <t>Rashodi poslovanja</t>
  </si>
  <si>
    <t>Rashodi za zaposlene</t>
  </si>
  <si>
    <t>Materijalni rashodi</t>
  </si>
  <si>
    <t>Financijski rashodi</t>
  </si>
  <si>
    <t>Rashodi za nabavu nefinancijske imovine</t>
  </si>
  <si>
    <t>Rashodi za nabavu neproizvedene dugotrajne imovine</t>
  </si>
  <si>
    <t>UKUPNO RASHODI:</t>
  </si>
  <si>
    <t>PRIHODI POSLOVANJA PREMA IZVORIMA FINANCIRANJA</t>
  </si>
  <si>
    <t>Brojčana oznaka i naziv</t>
  </si>
  <si>
    <t>Projekcija 
 2026.</t>
  </si>
  <si>
    <t>OPĆI PRIHODI I PRIMICI</t>
  </si>
  <si>
    <t>VLASTITI PRIHODI</t>
  </si>
  <si>
    <t>PRIHODI ZA POSEBNE NAMJENE</t>
  </si>
  <si>
    <t>POMOĆI</t>
  </si>
  <si>
    <t>DONACIJE</t>
  </si>
  <si>
    <t>PRIHODI OD PRODAJE ILI ZAMJENE NEFINANCIJSKE IMOVINE I NAKNADE S NASLOVA OSIGURANJA</t>
  </si>
  <si>
    <t>Prihodi od prodaje ili zamjene nefinancijske imovine</t>
  </si>
  <si>
    <t>Naknade s naslova osiguranja</t>
  </si>
  <si>
    <t>RASHODI POSLOVANJA PREMA IZVORIMA FINANCIRANJA</t>
  </si>
  <si>
    <t>RASHODI PREMA FUNKCIJSKOJ KLASIFIKACIJI</t>
  </si>
  <si>
    <t>BROJČANA OZNAKA I NAZIV</t>
  </si>
  <si>
    <t>UKUPNI RASHODI</t>
  </si>
  <si>
    <t>08 Rekreacija, kultura, religija</t>
  </si>
  <si>
    <t>082 Službe kulture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</si>
  <si>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</si>
  <si>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</si>
  <si>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</si>
  <si>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</si>
  <si>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</si>
  <si>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</si>
  <si>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</si>
  <si>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</si>
  <si>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</si>
  <si>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</si>
  <si>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</si>
  <si>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</si>
  <si>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1 Opći prihodi i primici</t>
  </si>
  <si>
    <t xml:space="preserve">  11 Opći prihodi i primici</t>
  </si>
  <si>
    <t>3 Vlastiti prihodi</t>
  </si>
  <si>
    <t xml:space="preserve">  31 Vlastiti prihodi</t>
  </si>
  <si>
    <t>II. POSEBNI DIO</t>
  </si>
  <si>
    <t>Šifra</t>
  </si>
  <si>
    <t xml:space="preserve">Naziv </t>
  </si>
  <si>
    <t xml:space="preserve">PROGRAM: 001015 </t>
  </si>
  <si>
    <t>JAVNE POTREBE U KULTURI I RELIGIJSKOJ KULTURI</t>
  </si>
  <si>
    <t>Aktivnost A101501</t>
  </si>
  <si>
    <t>REDOVNA DJELATNOST GRADSKE KNJIŽNICE "KSAVER ŠANDOR GJALSKI"</t>
  </si>
  <si>
    <t>Izvor financiranja 11</t>
  </si>
  <si>
    <t>Rashodi za nabavu proizvedene dugotrajne imovine</t>
  </si>
  <si>
    <t>Aktivnost A101502</t>
  </si>
  <si>
    <t>RASHODI IZ VLASTITIH I OSTALIH PRIHODA GRADSKE KNJIŽNICE "KSAVER ŠANDOR GJALSKI"</t>
  </si>
  <si>
    <t>Izvor financiranja 42</t>
  </si>
  <si>
    <t>Naknade troškova zaposlenima</t>
  </si>
  <si>
    <t>Rashodi za usluge</t>
  </si>
  <si>
    <t>Naknade troš. osobama izvan radnog odnosa</t>
  </si>
  <si>
    <t>Ostali nespomenuti rashodi poslovanja</t>
  </si>
  <si>
    <t>Izvor financiranja 51</t>
  </si>
  <si>
    <t xml:space="preserve">Rashodi za nabavu nefinancijske imovine </t>
  </si>
  <si>
    <t>Izvor financiranja 52</t>
  </si>
  <si>
    <t>Izvor financiranja 61</t>
  </si>
  <si>
    <t>Razdjel: 003, UPRAVNI ODJEL ZA KOMUNALNO GOSPODARSTVO I JAVNE POTREBE</t>
  </si>
  <si>
    <t>Glava: 01, UO ZA KOMUNALNO GOSPODARSTVO I JAVNE POTREBE</t>
  </si>
  <si>
    <t>Korisnik: 42188, GRADSKA KNJIŽNICA "KSAVER ŠANDOR GJALSKI"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</si>
</sst>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7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3" fillId="0" borderId="2" xfId="0" quotePrefix="1" applyFont="1" applyBorder="1" applyAlignment="1">
      <alignment horizontal="left" wrapText="1"/>
    </xf>
    <xf numFmtId="0" fontId="3" fillId="0" borderId="3" xfId="0" quotePrefix="1" applyFont="1" applyBorder="1" applyAlignment="1">
      <alignment horizontal="left" wrapText="1"/>
    </xf>
    <xf numFmtId="0" fontId="3" fillId="0" borderId="3" xfId="0" quotePrefix="1" applyFont="1" applyBorder="1" applyAlignment="1">
      <alignment horizontal="center" wrapText="1"/>
    </xf>
    <xf numFmtId="0" fontId="3" fillId="0" borderId="3" xfId="0" quotePrefix="1" applyFont="1" applyBorder="1" applyAlignment="1">
      <alignment horizontal="left"/>
    </xf>
    <xf numFmtId="0" fontId="11" fillId="2" borderId="4" xfId="0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right"/>
    </xf>
    <xf numFmtId="4" fontId="11" fillId="0" borderId="4" xfId="0" applyNumberFormat="1" applyFont="1" applyBorder="1" applyAlignment="1">
      <alignment horizontal="right"/>
    </xf>
    <xf numFmtId="0" fontId="12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vertical="center"/>
    </xf>
    <xf numFmtId="4" fontId="11" fillId="0" borderId="4" xfId="0" applyNumberFormat="1" applyFont="1" applyBorder="1" applyAlignment="1">
      <alignment horizontal="right" wrapText="1"/>
    </xf>
    <xf numFmtId="4" fontId="11" fillId="3" borderId="4" xfId="0" applyNumberFormat="1" applyFont="1" applyFill="1" applyBorder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/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center" wrapText="1"/>
    </xf>
    <xf numFmtId="0" fontId="11" fillId="0" borderId="3" xfId="0" quotePrefix="1" applyFont="1" applyBorder="1" applyAlignment="1">
      <alignment horizontal="left"/>
    </xf>
    <xf numFmtId="3" fontId="11" fillId="0" borderId="4" xfId="0" applyNumberFormat="1" applyFont="1" applyBorder="1" applyAlignment="1">
      <alignment horizontal="right"/>
    </xf>
    <xf numFmtId="3" fontId="11" fillId="3" borderId="4" xfId="0" applyNumberFormat="1" applyFont="1" applyFill="1" applyBorder="1" applyAlignment="1">
      <alignment horizontal="right"/>
    </xf>
    <xf numFmtId="0" fontId="3" fillId="0" borderId="0" xfId="0" quotePrefix="1" applyFont="1" applyAlignment="1">
      <alignment horizontal="center" vertical="center" wrapText="1"/>
    </xf>
    <xf numFmtId="4" fontId="11" fillId="4" borderId="2" xfId="0" quotePrefix="1" applyNumberFormat="1" applyFont="1" applyFill="1" applyBorder="1" applyAlignment="1">
      <alignment horizontal="right"/>
    </xf>
    <xf numFmtId="2" fontId="11" fillId="4" borderId="2" xfId="0" quotePrefix="1" applyNumberFormat="1" applyFont="1" applyFill="1" applyBorder="1" applyAlignment="1">
      <alignment horizontal="right"/>
    </xf>
    <xf numFmtId="2" fontId="11" fillId="4" borderId="4" xfId="0" applyNumberFormat="1" applyFont="1" applyFill="1" applyBorder="1" applyAlignment="1">
      <alignment horizontal="right" wrapText="1"/>
    </xf>
    <xf numFmtId="2" fontId="11" fillId="3" borderId="2" xfId="0" quotePrefix="1" applyNumberFormat="1" applyFont="1" applyFill="1" applyBorder="1" applyAlignment="1">
      <alignment horizontal="right"/>
    </xf>
    <xf numFmtId="0" fontId="14" fillId="0" borderId="0" xfId="0" applyFont="1"/>
    <xf numFmtId="2" fontId="0" fillId="0" borderId="0" xfId="0" applyNumberFormat="1"/>
    <xf numFmtId="0" fontId="15" fillId="0" borderId="0" xfId="0" quotePrefix="1" applyFont="1" applyAlignment="1">
      <alignment horizontal="left" wrapText="1"/>
    </xf>
    <xf numFmtId="0" fontId="16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17" fillId="0" borderId="0" xfId="0" applyFont="1"/>
    <xf numFmtId="0" fontId="19" fillId="0" borderId="0" xfId="0" applyFont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left" vertical="center" wrapText="1"/>
    </xf>
    <xf numFmtId="4" fontId="7" fillId="3" borderId="5" xfId="0" applyNumberFormat="1" applyFont="1" applyFill="1" applyBorder="1" applyAlignment="1">
      <alignment horizontal="right" vertical="center"/>
    </xf>
    <xf numFmtId="0" fontId="21" fillId="2" borderId="4" xfId="0" quotePrefix="1" applyFont="1" applyFill="1" applyBorder="1" applyAlignment="1">
      <alignment horizontal="center" vertical="center"/>
    </xf>
    <xf numFmtId="0" fontId="22" fillId="2" borderId="4" xfId="0" quotePrefix="1" applyFont="1" applyFill="1" applyBorder="1" applyAlignment="1">
      <alignment horizontal="center" vertical="center"/>
    </xf>
    <xf numFmtId="0" fontId="22" fillId="2" borderId="4" xfId="0" quotePrefix="1" applyFont="1" applyFill="1" applyBorder="1" applyAlignment="1">
      <alignment horizontal="left" vertical="center"/>
    </xf>
    <xf numFmtId="4" fontId="7" fillId="2" borderId="5" xfId="0" applyNumberFormat="1" applyFont="1" applyFill="1" applyBorder="1" applyAlignment="1">
      <alignment horizontal="right" vertical="center"/>
    </xf>
    <xf numFmtId="4" fontId="7" fillId="2" borderId="4" xfId="0" applyNumberFormat="1" applyFont="1" applyFill="1" applyBorder="1" applyAlignment="1">
      <alignment horizontal="right" vertical="center"/>
    </xf>
    <xf numFmtId="0" fontId="21" fillId="3" borderId="4" xfId="0" quotePrefix="1" applyFont="1" applyFill="1" applyBorder="1" applyAlignment="1">
      <alignment horizontal="center" vertical="center"/>
    </xf>
    <xf numFmtId="0" fontId="22" fillId="3" borderId="4" xfId="0" quotePrefix="1" applyFont="1" applyFill="1" applyBorder="1" applyAlignment="1">
      <alignment horizontal="center" vertical="center"/>
    </xf>
    <xf numFmtId="0" fontId="22" fillId="3" borderId="4" xfId="0" quotePrefix="1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center" vertical="center" wrapText="1"/>
    </xf>
    <xf numFmtId="4" fontId="24" fillId="2" borderId="5" xfId="0" applyNumberFormat="1" applyFont="1" applyFill="1" applyBorder="1" applyAlignment="1">
      <alignment horizontal="right" vertical="center"/>
    </xf>
    <xf numFmtId="0" fontId="25" fillId="2" borderId="0" xfId="0" quotePrefix="1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right"/>
    </xf>
    <xf numFmtId="0" fontId="24" fillId="4" borderId="4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/>
    </xf>
    <xf numFmtId="4" fontId="7" fillId="3" borderId="5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0" fontId="21" fillId="3" borderId="4" xfId="0" quotePrefix="1" applyFont="1" applyFill="1" applyBorder="1" applyAlignment="1">
      <alignment horizontal="left" vertical="center"/>
    </xf>
    <xf numFmtId="0" fontId="22" fillId="3" borderId="4" xfId="0" quotePrefix="1" applyFont="1" applyFill="1" applyBorder="1" applyAlignment="1">
      <alignment horizontal="left" vertical="center"/>
    </xf>
    <xf numFmtId="0" fontId="15" fillId="2" borderId="4" xfId="0" quotePrefix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 wrapText="1"/>
    </xf>
    <xf numFmtId="0" fontId="21" fillId="3" borderId="4" xfId="0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horizontal="right" wrapText="1"/>
    </xf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0" fontId="27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 wrapText="1"/>
    </xf>
    <xf numFmtId="0" fontId="28" fillId="0" borderId="4" xfId="0" applyFont="1" applyBorder="1" applyAlignment="1">
      <alignment vertical="center"/>
    </xf>
    <xf numFmtId="0" fontId="29" fillId="2" borderId="4" xfId="0" quotePrefix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 vertical="center"/>
    </xf>
    <xf numFmtId="0" fontId="15" fillId="2" borderId="4" xfId="0" quotePrefix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 wrapText="1"/>
    </xf>
    <xf numFmtId="0" fontId="29" fillId="2" borderId="4" xfId="0" quotePrefix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4" fontId="3" fillId="5" borderId="5" xfId="0" applyNumberFormat="1" applyFont="1" applyFill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/>
    </xf>
    <xf numFmtId="4" fontId="27" fillId="0" borderId="4" xfId="0" applyNumberFormat="1" applyFont="1" applyBorder="1" applyAlignment="1">
      <alignment horizontal="right" vertical="center"/>
    </xf>
    <xf numFmtId="4" fontId="28" fillId="0" borderId="4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5" fillId="3" borderId="4" xfId="0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right"/>
    </xf>
    <xf numFmtId="0" fontId="30" fillId="2" borderId="4" xfId="0" quotePrefix="1" applyFont="1" applyFill="1" applyBorder="1" applyAlignment="1">
      <alignment horizontal="left" vertical="center" wrapText="1"/>
    </xf>
    <xf numFmtId="4" fontId="31" fillId="2" borderId="5" xfId="0" applyNumberFormat="1" applyFont="1" applyFill="1" applyBorder="1" applyAlignment="1">
      <alignment horizontal="right"/>
    </xf>
    <xf numFmtId="4" fontId="31" fillId="2" borderId="4" xfId="0" applyNumberFormat="1" applyFont="1" applyFill="1" applyBorder="1" applyAlignment="1">
      <alignment horizontal="right"/>
    </xf>
    <xf numFmtId="0" fontId="26" fillId="0" borderId="0" xfId="0" applyFont="1" applyAlignment="1">
      <alignment horizontal="right" vertical="center" wrapText="1"/>
    </xf>
    <xf numFmtId="3" fontId="7" fillId="3" borderId="5" xfId="0" applyNumberFormat="1" applyFont="1" applyFill="1" applyBorder="1" applyAlignment="1">
      <alignment horizontal="right"/>
    </xf>
    <xf numFmtId="3" fontId="7" fillId="3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0" fontId="22" fillId="2" borderId="4" xfId="0" quotePrefix="1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3" fontId="7" fillId="2" borderId="4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left" vertical="center" wrapText="1"/>
    </xf>
    <xf numFmtId="4" fontId="3" fillId="6" borderId="5" xfId="0" applyNumberFormat="1" applyFont="1" applyFill="1" applyBorder="1" applyAlignment="1">
      <alignment horizontal="right"/>
    </xf>
    <xf numFmtId="4" fontId="3" fillId="7" borderId="5" xfId="0" applyNumberFormat="1" applyFont="1" applyFill="1" applyBorder="1" applyAlignment="1">
      <alignment horizontal="right"/>
    </xf>
    <xf numFmtId="0" fontId="3" fillId="8" borderId="5" xfId="0" applyFont="1" applyFill="1" applyBorder="1" applyAlignment="1">
      <alignment horizontal="left" vertical="center" wrapText="1"/>
    </xf>
    <xf numFmtId="4" fontId="3" fillId="8" borderId="5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left" vertical="center" wrapText="1"/>
    </xf>
    <xf numFmtId="0" fontId="0" fillId="2" borderId="0" xfId="0" applyFill="1"/>
    <xf numFmtId="3" fontId="7" fillId="2" borderId="2" xfId="0" applyNumberFormat="1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wrapText="1"/>
    </xf>
    <xf numFmtId="0" fontId="32" fillId="7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1"/>
    </xf>
    <xf numFmtId="0" fontId="24" fillId="2" borderId="5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3" borderId="2" xfId="0" quotePrefix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2" fillId="0" borderId="2" xfId="0" quotePrefix="1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2" fillId="3" borderId="2" xfId="0" quotePrefix="1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23" fillId="2" borderId="2" xfId="0" quotePrefix="1" applyFont="1" applyFill="1" applyBorder="1" applyAlignment="1">
      <alignment horizontal="center" vertical="center"/>
    </xf>
    <xf numFmtId="0" fontId="23" fillId="2" borderId="3" xfId="0" quotePrefix="1" applyFont="1" applyFill="1" applyBorder="1" applyAlignment="1">
      <alignment horizontal="center" vertical="center"/>
    </xf>
    <xf numFmtId="0" fontId="23" fillId="2" borderId="5" xfId="0" quotePrefix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3" xfId="0" applyFont="1" applyFill="1" applyBorder="1" applyAlignment="1">
      <alignment horizontal="left" vertical="center" wrapText="1" indent="1"/>
    </xf>
    <xf numFmtId="0" fontId="3" fillId="8" borderId="5" xfId="0" applyFont="1" applyFill="1" applyBorder="1" applyAlignment="1">
      <alignment horizontal="left" vertical="center" wrapText="1" indent="1"/>
    </xf>
    <xf numFmtId="0" fontId="32" fillId="7" borderId="2" xfId="0" applyFont="1" applyFill="1" applyBorder="1" applyAlignment="1">
      <alignment horizontal="left" vertical="center" wrapText="1"/>
    </xf>
    <xf numFmtId="0" fontId="32" fillId="7" borderId="3" xfId="0" applyFont="1" applyFill="1" applyBorder="1" applyAlignment="1">
      <alignment horizontal="left" vertical="center" wrapText="1"/>
    </xf>
    <xf numFmtId="0" fontId="32" fillId="7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FINANCIJSKI%20PLAN%20GKK&#352;GJ%202025-2027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ŽETAK"/>
      <sheetName val=" Račun prihoda i rashoda"/>
      <sheetName val="Prihodi i rashodi po izvorima"/>
      <sheetName val="Rashodi prema funkcijskoj kl"/>
      <sheetName val="Račun financiranja"/>
      <sheetName val="Račun financiranja po izvorima"/>
      <sheetName val="POSEBNI DIO "/>
      <sheetName val="Prihodi-POMOĆNA"/>
      <sheetName val="Rashodi-POMOĆNA"/>
    </sheetNames>
    <sheetDataSet>
      <sheetData sheetId="0">
        <row r="1">
          <cell r="A1" t="str">
            <v>FINANCIJSKI PLAN
GRADSKE KNJIŽNICE KSAVER ŠANDOR GJALSKI 
ZA 2025. I PROJEKCIJA ZA 2026. I 2027. GODINU</v>
          </cell>
        </row>
        <row r="38">
          <cell r="A38" t="str">
            <v>Zabok, 02.10.2024.</v>
          </cell>
        </row>
      </sheetData>
      <sheetData sheetId="1">
        <row r="12">
          <cell r="E12">
            <v>13566.05</v>
          </cell>
          <cell r="F12">
            <v>16900</v>
          </cell>
          <cell r="G12">
            <v>16900</v>
          </cell>
          <cell r="H12">
            <v>16900</v>
          </cell>
          <cell r="I12">
            <v>16900</v>
          </cell>
        </row>
        <row r="13">
          <cell r="E13">
            <v>0</v>
          </cell>
          <cell r="F13">
            <v>2000</v>
          </cell>
          <cell r="G13">
            <v>1000</v>
          </cell>
          <cell r="H13">
            <v>1000</v>
          </cell>
          <cell r="I13">
            <v>1000</v>
          </cell>
        </row>
        <row r="15">
          <cell r="E15">
            <v>0</v>
          </cell>
          <cell r="F15">
            <v>0</v>
          </cell>
          <cell r="G15">
            <v>0</v>
          </cell>
        </row>
        <row r="17">
          <cell r="E17">
            <v>4577</v>
          </cell>
          <cell r="F17">
            <v>4718</v>
          </cell>
          <cell r="G17">
            <v>5500</v>
          </cell>
          <cell r="H17">
            <v>5500</v>
          </cell>
          <cell r="I17">
            <v>5500</v>
          </cell>
        </row>
        <row r="19">
          <cell r="E19">
            <v>0</v>
          </cell>
          <cell r="F19">
            <v>0</v>
          </cell>
        </row>
        <row r="21">
          <cell r="E21">
            <v>157681.71</v>
          </cell>
          <cell r="F21">
            <v>153177</v>
          </cell>
          <cell r="G21">
            <v>153177</v>
          </cell>
          <cell r="H21">
            <v>153177</v>
          </cell>
          <cell r="I21">
            <v>153177</v>
          </cell>
        </row>
        <row r="23">
          <cell r="E23">
            <v>97.25</v>
          </cell>
          <cell r="F23">
            <v>265</v>
          </cell>
          <cell r="G23">
            <v>297</v>
          </cell>
          <cell r="H23">
            <v>297</v>
          </cell>
          <cell r="I23">
            <v>297</v>
          </cell>
        </row>
        <row r="31">
          <cell r="E31">
            <v>100699.57</v>
          </cell>
          <cell r="F31">
            <v>92228</v>
          </cell>
          <cell r="G31">
            <v>92228</v>
          </cell>
          <cell r="H31">
            <v>92228</v>
          </cell>
          <cell r="I31">
            <v>92228</v>
          </cell>
        </row>
        <row r="33">
          <cell r="E33">
            <v>47610.16</v>
          </cell>
          <cell r="F33">
            <v>51719</v>
          </cell>
          <cell r="G33">
            <v>51719</v>
          </cell>
          <cell r="H33">
            <v>51719</v>
          </cell>
          <cell r="I33">
            <v>51719</v>
          </cell>
        </row>
        <row r="34">
          <cell r="E34">
            <v>5095.47</v>
          </cell>
          <cell r="F34">
            <v>5267.13</v>
          </cell>
          <cell r="G34">
            <v>5267</v>
          </cell>
          <cell r="H34">
            <v>5267</v>
          </cell>
          <cell r="I34">
            <v>5267</v>
          </cell>
        </row>
        <row r="35">
          <cell r="E35">
            <v>2142.37</v>
          </cell>
          <cell r="F35">
            <v>3200</v>
          </cell>
          <cell r="G35">
            <v>3200</v>
          </cell>
          <cell r="H35">
            <v>3200</v>
          </cell>
          <cell r="I35">
            <v>3200</v>
          </cell>
        </row>
        <row r="36">
          <cell r="E36">
            <v>0</v>
          </cell>
          <cell r="F36">
            <v>2000</v>
          </cell>
          <cell r="G36">
            <v>1000</v>
          </cell>
          <cell r="H36">
            <v>1000</v>
          </cell>
          <cell r="I36">
            <v>1000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9">
          <cell r="E39">
            <v>444.9</v>
          </cell>
          <cell r="F39">
            <v>730</v>
          </cell>
          <cell r="G39">
            <v>730</v>
          </cell>
          <cell r="H39">
            <v>730</v>
          </cell>
          <cell r="I39">
            <v>730</v>
          </cell>
        </row>
        <row r="42">
          <cell r="E42">
            <v>8927.08</v>
          </cell>
          <cell r="F42">
            <v>8500</v>
          </cell>
          <cell r="G42">
            <v>8500</v>
          </cell>
          <cell r="H42">
            <v>8500</v>
          </cell>
          <cell r="I42">
            <v>8500</v>
          </cell>
        </row>
        <row r="43">
          <cell r="E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E44">
            <v>234.02</v>
          </cell>
          <cell r="F44">
            <v>530</v>
          </cell>
          <cell r="G44">
            <v>530</v>
          </cell>
          <cell r="H44">
            <v>530</v>
          </cell>
          <cell r="I44">
            <v>530</v>
          </cell>
        </row>
        <row r="45">
          <cell r="E45">
            <v>11423.68</v>
          </cell>
          <cell r="F45">
            <v>13700</v>
          </cell>
          <cell r="G45">
            <v>13700</v>
          </cell>
          <cell r="H45">
            <v>13700</v>
          </cell>
          <cell r="I45">
            <v>13700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E48">
            <v>176577.25</v>
          </cell>
          <cell r="F48">
            <v>177874.13</v>
          </cell>
          <cell r="G48">
            <v>176874</v>
          </cell>
          <cell r="H48">
            <v>176874</v>
          </cell>
          <cell r="I48">
            <v>176874</v>
          </cell>
        </row>
      </sheetData>
      <sheetData sheetId="2"/>
      <sheetData sheetId="3"/>
      <sheetData sheetId="4"/>
      <sheetData sheetId="5"/>
      <sheetData sheetId="6">
        <row r="10">
          <cell r="G10">
            <v>153177</v>
          </cell>
        </row>
        <row r="14">
          <cell r="G14">
            <v>0</v>
          </cell>
        </row>
        <row r="20">
          <cell r="G20">
            <v>2522</v>
          </cell>
        </row>
        <row r="23">
          <cell r="G23">
            <v>757</v>
          </cell>
        </row>
        <row r="30">
          <cell r="G30">
            <v>8500</v>
          </cell>
        </row>
        <row r="37">
          <cell r="G37">
            <v>5267</v>
          </cell>
        </row>
        <row r="43">
          <cell r="G43">
            <v>562</v>
          </cell>
        </row>
        <row r="47">
          <cell r="G47">
            <v>66</v>
          </cell>
        </row>
        <row r="53">
          <cell r="G53">
            <v>1400</v>
          </cell>
        </row>
        <row r="56">
          <cell r="G56">
            <v>1200</v>
          </cell>
        </row>
        <row r="58">
          <cell r="G58">
            <v>200</v>
          </cell>
        </row>
      </sheetData>
      <sheetData sheetId="7">
        <row r="10">
          <cell r="B10">
            <v>144677</v>
          </cell>
        </row>
        <row r="11">
          <cell r="B11">
            <v>8500</v>
          </cell>
        </row>
        <row r="13">
          <cell r="E13">
            <v>1500</v>
          </cell>
          <cell r="M13">
            <v>1500</v>
          </cell>
        </row>
        <row r="14">
          <cell r="E14">
            <v>7200</v>
          </cell>
          <cell r="M14">
            <v>7200</v>
          </cell>
        </row>
        <row r="15">
          <cell r="E15">
            <v>7000</v>
          </cell>
          <cell r="M15">
            <v>7000</v>
          </cell>
        </row>
        <row r="16">
          <cell r="E16">
            <v>1200</v>
          </cell>
          <cell r="M16">
            <v>1200</v>
          </cell>
        </row>
        <row r="17">
          <cell r="F17">
            <v>2000</v>
          </cell>
          <cell r="N17">
            <v>1000</v>
          </cell>
        </row>
        <row r="19">
          <cell r="D19">
            <v>4718</v>
          </cell>
          <cell r="L19">
            <v>5500</v>
          </cell>
        </row>
        <row r="20">
          <cell r="D20">
            <v>265</v>
          </cell>
          <cell r="L20">
            <v>297</v>
          </cell>
        </row>
        <row r="23">
          <cell r="B23">
            <v>153177</v>
          </cell>
          <cell r="C23">
            <v>0</v>
          </cell>
          <cell r="E23">
            <v>16900</v>
          </cell>
          <cell r="F23">
            <v>2000</v>
          </cell>
          <cell r="G23">
            <v>0</v>
          </cell>
          <cell r="H23">
            <v>0</v>
          </cell>
          <cell r="I23">
            <v>0</v>
          </cell>
          <cell r="J23">
            <v>153177</v>
          </cell>
          <cell r="K23">
            <v>0</v>
          </cell>
          <cell r="M23">
            <v>16900</v>
          </cell>
          <cell r="N23">
            <v>1000</v>
          </cell>
          <cell r="O23">
            <v>0</v>
          </cell>
          <cell r="P23">
            <v>0</v>
          </cell>
          <cell r="Q23">
            <v>0</v>
          </cell>
        </row>
      </sheetData>
      <sheetData sheetId="8">
        <row r="8">
          <cell r="F8">
            <v>155144.13</v>
          </cell>
          <cell r="M8">
            <v>154144</v>
          </cell>
        </row>
        <row r="9">
          <cell r="G9">
            <v>92228</v>
          </cell>
        </row>
        <row r="10">
          <cell r="B10">
            <v>311</v>
          </cell>
          <cell r="E10" t="str">
            <v>Plaće (Bruto)</v>
          </cell>
          <cell r="G10">
            <v>80410</v>
          </cell>
          <cell r="N10">
            <v>80410</v>
          </cell>
        </row>
        <row r="13">
          <cell r="B13">
            <v>312</v>
          </cell>
          <cell r="E13" t="str">
            <v>Ostali rashodi za zaposlene</v>
          </cell>
          <cell r="G13">
            <v>2522</v>
          </cell>
          <cell r="N13">
            <v>2522</v>
          </cell>
        </row>
        <row r="19">
          <cell r="B19">
            <v>313</v>
          </cell>
          <cell r="E19" t="str">
            <v>Doprinosi na plaće</v>
          </cell>
          <cell r="G19">
            <v>9296</v>
          </cell>
          <cell r="N19">
            <v>9296</v>
          </cell>
        </row>
        <row r="22">
          <cell r="G22">
            <v>51719</v>
          </cell>
          <cell r="I22">
            <v>5267.13</v>
          </cell>
          <cell r="J22">
            <v>3200</v>
          </cell>
          <cell r="K22">
            <v>2000</v>
          </cell>
          <cell r="L22">
            <v>0</v>
          </cell>
        </row>
        <row r="23">
          <cell r="B23">
            <v>321</v>
          </cell>
          <cell r="E23" t="str">
            <v>Naknade troškova zaposlenima</v>
          </cell>
          <cell r="G23">
            <v>757</v>
          </cell>
          <cell r="I23">
            <v>1451</v>
          </cell>
          <cell r="N23">
            <v>757</v>
          </cell>
          <cell r="P23">
            <v>1451</v>
          </cell>
        </row>
        <row r="34">
          <cell r="B34">
            <v>322</v>
          </cell>
          <cell r="E34" t="str">
            <v>Rashodi za materijal i energiju</v>
          </cell>
          <cell r="G34">
            <v>8899</v>
          </cell>
          <cell r="I34">
            <v>1233</v>
          </cell>
          <cell r="J34">
            <v>1800</v>
          </cell>
          <cell r="N34">
            <v>8899</v>
          </cell>
          <cell r="P34">
            <v>1233</v>
          </cell>
          <cell r="Q34">
            <v>1800</v>
          </cell>
        </row>
        <row r="48">
          <cell r="B48">
            <v>323</v>
          </cell>
          <cell r="E48" t="str">
            <v>Rashodi za usluge</v>
          </cell>
          <cell r="G48">
            <v>41354</v>
          </cell>
          <cell r="I48">
            <v>1955.13</v>
          </cell>
          <cell r="J48">
            <v>1400</v>
          </cell>
          <cell r="K48">
            <v>2000</v>
          </cell>
          <cell r="N48">
            <v>41354</v>
          </cell>
          <cell r="P48">
            <v>1955</v>
          </cell>
          <cell r="Q48">
            <v>1400</v>
          </cell>
          <cell r="R48">
            <v>1000</v>
          </cell>
        </row>
        <row r="71">
          <cell r="B71">
            <v>324</v>
          </cell>
          <cell r="E71" t="str">
            <v>Naknade troš. osobama izvan radnog odnosa</v>
          </cell>
          <cell r="G71">
            <v>0</v>
          </cell>
          <cell r="I71">
            <v>66</v>
          </cell>
          <cell r="N71">
            <v>0</v>
          </cell>
          <cell r="P71">
            <v>66</v>
          </cell>
        </row>
        <row r="75">
          <cell r="B75">
            <v>329</v>
          </cell>
          <cell r="E75" t="str">
            <v>Ostali nespomenuti rashodi poslovanja</v>
          </cell>
          <cell r="G75">
            <v>709</v>
          </cell>
          <cell r="I75">
            <v>562</v>
          </cell>
          <cell r="L75">
            <v>0</v>
          </cell>
          <cell r="N75">
            <v>709</v>
          </cell>
          <cell r="P75">
            <v>562</v>
          </cell>
          <cell r="S75">
            <v>0</v>
          </cell>
        </row>
        <row r="88">
          <cell r="G88">
            <v>730</v>
          </cell>
        </row>
        <row r="89">
          <cell r="B89">
            <v>343</v>
          </cell>
          <cell r="E89" t="str">
            <v>Ostali financijski rashodi</v>
          </cell>
          <cell r="G89">
            <v>730</v>
          </cell>
          <cell r="N89">
            <v>730</v>
          </cell>
        </row>
        <row r="93">
          <cell r="F93">
            <v>22730</v>
          </cell>
          <cell r="M93">
            <v>22730</v>
          </cell>
        </row>
        <row r="94">
          <cell r="G94">
            <v>8500</v>
          </cell>
          <cell r="H94">
            <v>0</v>
          </cell>
          <cell r="I94">
            <v>530</v>
          </cell>
          <cell r="J94">
            <v>13700</v>
          </cell>
          <cell r="K94">
            <v>0</v>
          </cell>
          <cell r="L94">
            <v>0</v>
          </cell>
        </row>
        <row r="95">
          <cell r="B95">
            <v>422</v>
          </cell>
          <cell r="E95" t="str">
            <v>Postrojenja i oprema</v>
          </cell>
          <cell r="G95">
            <v>700</v>
          </cell>
          <cell r="I95">
            <v>464</v>
          </cell>
          <cell r="J95">
            <v>1200</v>
          </cell>
          <cell r="K95">
            <v>0</v>
          </cell>
          <cell r="N95">
            <v>700</v>
          </cell>
          <cell r="P95">
            <v>464</v>
          </cell>
          <cell r="Q95">
            <v>1200</v>
          </cell>
          <cell r="R95">
            <v>0</v>
          </cell>
        </row>
        <row r="101">
          <cell r="B101">
            <v>424</v>
          </cell>
          <cell r="E101" t="str">
            <v>Knjige</v>
          </cell>
          <cell r="G101">
            <v>7800</v>
          </cell>
          <cell r="I101">
            <v>66</v>
          </cell>
          <cell r="J101">
            <v>12300</v>
          </cell>
          <cell r="N101">
            <v>7800</v>
          </cell>
          <cell r="P101">
            <v>66</v>
          </cell>
          <cell r="Q101">
            <v>12300</v>
          </cell>
        </row>
        <row r="105">
          <cell r="B105">
            <v>426</v>
          </cell>
          <cell r="E105" t="str">
            <v>Nematerijalna proizvedena imovina</v>
          </cell>
          <cell r="G105">
            <v>0</v>
          </cell>
          <cell r="I105">
            <v>0</v>
          </cell>
          <cell r="J105">
            <v>200</v>
          </cell>
          <cell r="N105">
            <v>0</v>
          </cell>
          <cell r="P105">
            <v>0</v>
          </cell>
          <cell r="Q10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WhiteSpace="0" view="pageLayout" zoomScaleNormal="100" workbookViewId="0">
      <selection activeCell="F9" sqref="F9"/>
    </sheetView>
  </sheetViews>
  <sheetFormatPr defaultRowHeight="15" x14ac:dyDescent="0.25"/>
  <cols>
    <col min="1" max="1" width="9.140625" style="34"/>
    <col min="5" max="5" width="29.140625" customWidth="1"/>
    <col min="6" max="6" width="13.28515625" bestFit="1" customWidth="1"/>
    <col min="7" max="7" width="11.7109375" customWidth="1"/>
    <col min="8" max="8" width="12.28515625" customWidth="1"/>
    <col min="9" max="9" width="11.85546875" customWidth="1"/>
    <col min="10" max="10" width="12.5703125" customWidth="1"/>
  </cols>
  <sheetData>
    <row r="1" spans="1:10" ht="52.5" customHeight="1" x14ac:dyDescent="0.2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9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149" t="s">
        <v>1</v>
      </c>
      <c r="B3" s="149"/>
      <c r="C3" s="149"/>
      <c r="D3" s="149"/>
      <c r="E3" s="149"/>
      <c r="F3" s="149"/>
      <c r="G3" s="149"/>
      <c r="H3" s="149"/>
      <c r="I3" s="150"/>
      <c r="J3" s="150"/>
    </row>
    <row r="4" spans="1:10" ht="9" customHeight="1" x14ac:dyDescent="0.25">
      <c r="A4" s="1"/>
      <c r="B4" s="2"/>
      <c r="C4" s="2"/>
      <c r="D4" s="2"/>
      <c r="E4" s="2"/>
      <c r="F4" s="3">
        <v>7.5345000000000004</v>
      </c>
      <c r="G4" s="2"/>
      <c r="H4" s="2"/>
      <c r="I4" s="4"/>
      <c r="J4" s="4"/>
    </row>
    <row r="5" spans="1:10" ht="18" customHeight="1" x14ac:dyDescent="0.25">
      <c r="A5" s="131" t="s">
        <v>2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0" ht="7.5" customHeight="1" x14ac:dyDescent="0.25">
      <c r="A6" s="5"/>
      <c r="B6" s="6"/>
      <c r="C6" s="6"/>
      <c r="D6" s="6"/>
      <c r="E6" s="7"/>
      <c r="F6" s="8"/>
      <c r="G6" s="8"/>
      <c r="H6" s="8"/>
      <c r="I6" s="8"/>
      <c r="J6" s="9" t="s">
        <v>3</v>
      </c>
    </row>
    <row r="7" spans="1:10" ht="25.5" customHeight="1" x14ac:dyDescent="0.25">
      <c r="A7" s="10"/>
      <c r="B7" s="11"/>
      <c r="C7" s="11"/>
      <c r="D7" s="12"/>
      <c r="E7" s="13"/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</row>
    <row r="8" spans="1:10" x14ac:dyDescent="0.25">
      <c r="A8" s="151" t="s">
        <v>9</v>
      </c>
      <c r="B8" s="145"/>
      <c r="C8" s="145"/>
      <c r="D8" s="145"/>
      <c r="E8" s="152"/>
      <c r="F8" s="15">
        <f>F9+F10</f>
        <v>175922.01</v>
      </c>
      <c r="G8" s="15">
        <f>G9+G10</f>
        <v>177060</v>
      </c>
      <c r="H8" s="15">
        <f t="shared" ref="H8:J8" si="0">SUM(H9:H10)</f>
        <v>176874</v>
      </c>
      <c r="I8" s="15">
        <f t="shared" si="0"/>
        <v>176874</v>
      </c>
      <c r="J8" s="15">
        <f t="shared" si="0"/>
        <v>176874</v>
      </c>
    </row>
    <row r="9" spans="1:10" x14ac:dyDescent="0.25">
      <c r="A9" s="146" t="s">
        <v>10</v>
      </c>
      <c r="B9" s="141"/>
      <c r="C9" s="141"/>
      <c r="D9" s="141"/>
      <c r="E9" s="143"/>
      <c r="F9" s="16">
        <v>175922.01</v>
      </c>
      <c r="G9" s="16">
        <f>'[1]Prihodi-POMOĆNA'!B23+'[1]Prihodi-POMOĆNA'!C23+'[1]Prihodi-POMOĆNA'!D19+'[1]Prihodi-POMOĆNA'!D20+'[1]Prihodi-POMOĆNA'!E23+'[1]Prihodi-POMOĆNA'!F23+'[1]Prihodi-POMOĆNA'!G23+'[1]Prihodi-POMOĆNA'!H23+'[1]Prihodi-POMOĆNA'!I23</f>
        <v>177060</v>
      </c>
      <c r="H9" s="16">
        <f>'[1]Prihodi-POMOĆNA'!J23+'[1]Prihodi-POMOĆNA'!K23+'[1]Prihodi-POMOĆNA'!L19+'[1]Prihodi-POMOĆNA'!L20+'[1]Prihodi-POMOĆNA'!M23+'[1]Prihodi-POMOĆNA'!N23+'[1]Prihodi-POMOĆNA'!O23+'[1]Prihodi-POMOĆNA'!P23+'[1]Prihodi-POMOĆNA'!Q23</f>
        <v>176874</v>
      </c>
      <c r="I9" s="16">
        <f>H9</f>
        <v>176874</v>
      </c>
      <c r="J9" s="16">
        <f>I9</f>
        <v>176874</v>
      </c>
    </row>
    <row r="10" spans="1:10" x14ac:dyDescent="0.25">
      <c r="A10" s="142" t="s">
        <v>11</v>
      </c>
      <c r="B10" s="143"/>
      <c r="C10" s="143"/>
      <c r="D10" s="143"/>
      <c r="E10" s="143"/>
      <c r="F10" s="16">
        <v>0</v>
      </c>
      <c r="G10" s="16">
        <v>0</v>
      </c>
      <c r="H10" s="16">
        <v>0</v>
      </c>
      <c r="I10" s="16">
        <f>H10</f>
        <v>0</v>
      </c>
      <c r="J10" s="16">
        <f>I10</f>
        <v>0</v>
      </c>
    </row>
    <row r="11" spans="1:10" x14ac:dyDescent="0.25">
      <c r="A11" s="17" t="s">
        <v>12</v>
      </c>
      <c r="B11" s="18"/>
      <c r="C11" s="18"/>
      <c r="D11" s="18"/>
      <c r="E11" s="18"/>
      <c r="F11" s="15">
        <f t="shared" ref="F11" si="1">SUM(F12:F13)</f>
        <v>176577.25</v>
      </c>
      <c r="G11" s="15">
        <f t="shared" ref="G11:J11" si="2">SUM(G12:G13)</f>
        <v>177874.13</v>
      </c>
      <c r="H11" s="15">
        <f t="shared" si="2"/>
        <v>176874</v>
      </c>
      <c r="I11" s="15">
        <f t="shared" si="2"/>
        <v>176874</v>
      </c>
      <c r="J11" s="15">
        <f t="shared" si="2"/>
        <v>176874</v>
      </c>
    </row>
    <row r="12" spans="1:10" x14ac:dyDescent="0.25">
      <c r="A12" s="140" t="s">
        <v>13</v>
      </c>
      <c r="B12" s="141"/>
      <c r="C12" s="141"/>
      <c r="D12" s="141"/>
      <c r="E12" s="141"/>
      <c r="F12" s="16">
        <v>155992.47</v>
      </c>
      <c r="G12" s="16">
        <f>'[1]Rashodi-POMOĆNA'!F8</f>
        <v>155144.13</v>
      </c>
      <c r="H12" s="16">
        <f>'[1]Rashodi-POMOĆNA'!M8</f>
        <v>154144</v>
      </c>
      <c r="I12" s="16">
        <f>H12</f>
        <v>154144</v>
      </c>
      <c r="J12" s="19">
        <f>I12</f>
        <v>154144</v>
      </c>
    </row>
    <row r="13" spans="1:10" x14ac:dyDescent="0.25">
      <c r="A13" s="142" t="s">
        <v>14</v>
      </c>
      <c r="B13" s="143"/>
      <c r="C13" s="143"/>
      <c r="D13" s="143"/>
      <c r="E13" s="143"/>
      <c r="F13" s="16">
        <v>20584.78</v>
      </c>
      <c r="G13" s="16">
        <f>'[1]Rashodi-POMOĆNA'!F93</f>
        <v>22730</v>
      </c>
      <c r="H13" s="16">
        <f>'[1]Rashodi-POMOĆNA'!M93</f>
        <v>22730</v>
      </c>
      <c r="I13" s="16">
        <f>H13</f>
        <v>22730</v>
      </c>
      <c r="J13" s="19">
        <f>I13</f>
        <v>22730</v>
      </c>
    </row>
    <row r="14" spans="1:10" x14ac:dyDescent="0.25">
      <c r="A14" s="144" t="s">
        <v>15</v>
      </c>
      <c r="B14" s="145"/>
      <c r="C14" s="145"/>
      <c r="D14" s="145"/>
      <c r="E14" s="145"/>
      <c r="F14" s="15">
        <f>F8-F11</f>
        <v>-655.23999999999069</v>
      </c>
      <c r="G14" s="15">
        <f>G8-G11</f>
        <v>-814.13000000000466</v>
      </c>
      <c r="H14" s="20">
        <f t="shared" ref="H14:J14" si="3">H8-H11</f>
        <v>0</v>
      </c>
      <c r="I14" s="20">
        <f t="shared" si="3"/>
        <v>0</v>
      </c>
      <c r="J14" s="20">
        <f t="shared" si="3"/>
        <v>0</v>
      </c>
    </row>
    <row r="15" spans="1:10" ht="18" x14ac:dyDescent="0.25">
      <c r="A15" s="1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8" customHeight="1" x14ac:dyDescent="0.25">
      <c r="A16" s="131" t="s">
        <v>16</v>
      </c>
      <c r="B16" s="132"/>
      <c r="C16" s="132"/>
      <c r="D16" s="132"/>
      <c r="E16" s="132"/>
      <c r="F16" s="132"/>
      <c r="G16" s="132"/>
      <c r="H16" s="132"/>
      <c r="I16" s="132"/>
      <c r="J16" s="132"/>
    </row>
    <row r="17" spans="1:10" ht="4.5" customHeight="1" x14ac:dyDescent="0.25">
      <c r="A17" s="1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customHeight="1" x14ac:dyDescent="0.25">
      <c r="A18" s="23"/>
      <c r="B18" s="24"/>
      <c r="C18" s="24"/>
      <c r="D18" s="25"/>
      <c r="E18" s="26"/>
      <c r="F18" s="14" t="s">
        <v>4</v>
      </c>
      <c r="G18" s="14" t="s">
        <v>5</v>
      </c>
      <c r="H18" s="14" t="s">
        <v>6</v>
      </c>
      <c r="I18" s="14" t="s">
        <v>7</v>
      </c>
      <c r="J18" s="14" t="s">
        <v>8</v>
      </c>
    </row>
    <row r="19" spans="1:10" x14ac:dyDescent="0.25">
      <c r="A19" s="146" t="s">
        <v>17</v>
      </c>
      <c r="B19" s="147"/>
      <c r="C19" s="147"/>
      <c r="D19" s="147"/>
      <c r="E19" s="148"/>
      <c r="F19" s="27">
        <v>0</v>
      </c>
      <c r="G19" s="27">
        <v>0</v>
      </c>
      <c r="H19" s="27">
        <v>0</v>
      </c>
      <c r="I19" s="27">
        <v>0</v>
      </c>
      <c r="J19" s="27">
        <v>0</v>
      </c>
    </row>
    <row r="20" spans="1:10" x14ac:dyDescent="0.25">
      <c r="A20" s="146" t="s">
        <v>18</v>
      </c>
      <c r="B20" s="141"/>
      <c r="C20" s="141"/>
      <c r="D20" s="141"/>
      <c r="E20" s="141"/>
      <c r="F20" s="27">
        <v>0</v>
      </c>
      <c r="G20" s="27">
        <v>0</v>
      </c>
      <c r="H20" s="27">
        <v>0</v>
      </c>
      <c r="I20" s="27">
        <v>0</v>
      </c>
      <c r="J20" s="27">
        <v>0</v>
      </c>
    </row>
    <row r="21" spans="1:10" x14ac:dyDescent="0.25">
      <c r="A21" s="144" t="s">
        <v>19</v>
      </c>
      <c r="B21" s="145"/>
      <c r="C21" s="145"/>
      <c r="D21" s="145"/>
      <c r="E21" s="145"/>
      <c r="F21" s="28">
        <v>0</v>
      </c>
      <c r="G21" s="28">
        <v>0</v>
      </c>
      <c r="H21" s="28">
        <v>0</v>
      </c>
      <c r="I21" s="28">
        <v>0</v>
      </c>
      <c r="J21" s="28">
        <v>0</v>
      </c>
    </row>
    <row r="22" spans="1:10" x14ac:dyDescent="0.25">
      <c r="A22" s="144" t="s">
        <v>20</v>
      </c>
      <c r="B22" s="145"/>
      <c r="C22" s="145"/>
      <c r="D22" s="145"/>
      <c r="E22" s="145"/>
      <c r="F22" s="28">
        <v>0</v>
      </c>
      <c r="G22" s="28">
        <v>0</v>
      </c>
      <c r="H22" s="28">
        <v>0</v>
      </c>
      <c r="I22" s="28">
        <v>0</v>
      </c>
      <c r="J22" s="28">
        <v>0</v>
      </c>
    </row>
    <row r="23" spans="1:10" ht="18" x14ac:dyDescent="0.25">
      <c r="A23" s="29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8" customHeight="1" x14ac:dyDescent="0.25">
      <c r="A24" s="131" t="s">
        <v>21</v>
      </c>
      <c r="B24" s="132"/>
      <c r="C24" s="132"/>
      <c r="D24" s="132"/>
      <c r="E24" s="132"/>
      <c r="F24" s="132"/>
      <c r="G24" s="132"/>
      <c r="H24" s="132"/>
      <c r="I24" s="132"/>
      <c r="J24" s="132"/>
    </row>
    <row r="25" spans="1:10" ht="4.5" customHeight="1" x14ac:dyDescent="0.25">
      <c r="A25" s="29"/>
      <c r="B25" s="21"/>
      <c r="C25" s="21"/>
      <c r="D25" s="21"/>
      <c r="E25" s="21"/>
      <c r="F25" s="21"/>
      <c r="G25" s="21"/>
      <c r="H25" s="22"/>
      <c r="I25" s="22"/>
      <c r="J25" s="22"/>
    </row>
    <row r="26" spans="1:10" ht="25.5" customHeight="1" x14ac:dyDescent="0.25">
      <c r="A26" s="23"/>
      <c r="B26" s="24"/>
      <c r="C26" s="24"/>
      <c r="D26" s="25"/>
      <c r="E26" s="26"/>
      <c r="F26" s="14" t="s">
        <v>4</v>
      </c>
      <c r="G26" s="14" t="s">
        <v>5</v>
      </c>
      <c r="H26" s="14" t="s">
        <v>6</v>
      </c>
      <c r="I26" s="14" t="s">
        <v>7</v>
      </c>
      <c r="J26" s="14" t="s">
        <v>8</v>
      </c>
    </row>
    <row r="27" spans="1:10" ht="27.75" customHeight="1" x14ac:dyDescent="0.25">
      <c r="A27" s="133" t="s">
        <v>22</v>
      </c>
      <c r="B27" s="134"/>
      <c r="C27" s="134"/>
      <c r="D27" s="134"/>
      <c r="E27" s="135"/>
      <c r="F27" s="30">
        <v>1469.37</v>
      </c>
      <c r="G27" s="31">
        <v>814.13</v>
      </c>
      <c r="H27" s="31">
        <v>0</v>
      </c>
      <c r="I27" s="31">
        <v>0</v>
      </c>
      <c r="J27" s="32">
        <v>0</v>
      </c>
    </row>
    <row r="28" spans="1:10" x14ac:dyDescent="0.25">
      <c r="A28" s="136" t="s">
        <v>23</v>
      </c>
      <c r="B28" s="137"/>
      <c r="C28" s="137"/>
      <c r="D28" s="137"/>
      <c r="E28" s="138"/>
      <c r="F28" s="33">
        <f>F14+F27</f>
        <v>814.1300000000092</v>
      </c>
      <c r="G28" s="33">
        <f t="shared" ref="G28:J28" si="4">G14+G27</f>
        <v>-4.6611603465862572E-12</v>
      </c>
      <c r="H28" s="33">
        <f t="shared" si="4"/>
        <v>0</v>
      </c>
      <c r="I28" s="33">
        <f t="shared" si="4"/>
        <v>0</v>
      </c>
      <c r="J28" s="33">
        <f t="shared" si="4"/>
        <v>0</v>
      </c>
    </row>
    <row r="29" spans="1:10" ht="44.25" customHeight="1" x14ac:dyDescent="0.25">
      <c r="A29" s="139" t="s">
        <v>24</v>
      </c>
      <c r="B29" s="137"/>
      <c r="C29" s="137"/>
      <c r="D29" s="137"/>
      <c r="E29" s="138"/>
      <c r="F29" s="33">
        <f>F14+F21+F27-F28</f>
        <v>0</v>
      </c>
      <c r="G29" s="33">
        <f t="shared" ref="G29:J29" si="5">G14+G21+G27-G28</f>
        <v>0</v>
      </c>
      <c r="H29" s="33">
        <f t="shared" si="5"/>
        <v>0</v>
      </c>
      <c r="I29" s="33">
        <f t="shared" si="5"/>
        <v>0</v>
      </c>
      <c r="J29" s="33">
        <f t="shared" si="5"/>
        <v>0</v>
      </c>
    </row>
    <row r="30" spans="1:10" x14ac:dyDescent="0.25">
      <c r="F30" s="35"/>
      <c r="G30" s="35"/>
      <c r="H30" s="35"/>
      <c r="I30" s="35"/>
      <c r="J30" s="35"/>
    </row>
    <row r="31" spans="1:10" ht="36.75" customHeight="1" x14ac:dyDescent="0.25">
      <c r="A31" s="131" t="s">
        <v>25</v>
      </c>
      <c r="B31" s="132"/>
      <c r="C31" s="132"/>
      <c r="D31" s="132"/>
      <c r="E31" s="132"/>
      <c r="F31" s="132"/>
      <c r="G31" s="132"/>
      <c r="H31" s="132"/>
      <c r="I31" s="132"/>
      <c r="J31" s="132"/>
    </row>
    <row r="32" spans="1:10" ht="4.5" customHeight="1" x14ac:dyDescent="0.25">
      <c r="A32" s="36"/>
      <c r="B32" s="37"/>
      <c r="C32" s="37"/>
      <c r="D32" s="37"/>
      <c r="E32" s="37"/>
      <c r="F32" s="38"/>
      <c r="G32" s="38"/>
      <c r="H32" s="38"/>
      <c r="I32" s="38"/>
      <c r="J32" s="38"/>
    </row>
    <row r="33" spans="1:10" ht="24" x14ac:dyDescent="0.25">
      <c r="A33" s="23"/>
      <c r="B33" s="24"/>
      <c r="C33" s="24"/>
      <c r="D33" s="25"/>
      <c r="E33" s="26"/>
      <c r="F33" s="14" t="s">
        <v>4</v>
      </c>
      <c r="G33" s="14" t="s">
        <v>5</v>
      </c>
      <c r="H33" s="14" t="s">
        <v>6</v>
      </c>
      <c r="I33" s="14" t="s">
        <v>7</v>
      </c>
      <c r="J33" s="14" t="s">
        <v>8</v>
      </c>
    </row>
    <row r="34" spans="1:10" x14ac:dyDescent="0.25">
      <c r="A34" s="133" t="s">
        <v>22</v>
      </c>
      <c r="B34" s="134"/>
      <c r="C34" s="134"/>
      <c r="D34" s="134"/>
      <c r="E34" s="135"/>
      <c r="F34" s="30">
        <v>0</v>
      </c>
      <c r="G34" s="31">
        <v>0</v>
      </c>
      <c r="H34" s="31">
        <v>0</v>
      </c>
      <c r="I34" s="31">
        <v>0</v>
      </c>
      <c r="J34" s="32">
        <v>0</v>
      </c>
    </row>
    <row r="35" spans="1:10" ht="24.75" customHeight="1" x14ac:dyDescent="0.25">
      <c r="A35" s="133" t="s">
        <v>26</v>
      </c>
      <c r="B35" s="134"/>
      <c r="C35" s="134"/>
      <c r="D35" s="134"/>
      <c r="E35" s="135"/>
      <c r="F35" s="30">
        <f>F21+F34</f>
        <v>0</v>
      </c>
      <c r="G35" s="31">
        <v>0</v>
      </c>
      <c r="H35" s="31">
        <f t="shared" ref="H35:J35" si="6">H21+H34</f>
        <v>0</v>
      </c>
      <c r="I35" s="31">
        <f t="shared" si="6"/>
        <v>0</v>
      </c>
      <c r="J35" s="32">
        <f t="shared" si="6"/>
        <v>0</v>
      </c>
    </row>
    <row r="36" spans="1:10" x14ac:dyDescent="0.25">
      <c r="A36" s="133" t="s">
        <v>27</v>
      </c>
      <c r="B36" s="134"/>
      <c r="C36" s="134"/>
      <c r="D36" s="134"/>
      <c r="E36" s="135"/>
      <c r="F36" s="30">
        <v>0</v>
      </c>
      <c r="G36" s="31">
        <f t="shared" ref="G36" si="7">G21+G28+G34-G35</f>
        <v>-4.6611603465862572E-12</v>
      </c>
      <c r="H36" s="31">
        <v>0</v>
      </c>
      <c r="I36" s="31">
        <v>0</v>
      </c>
      <c r="J36" s="32">
        <v>0</v>
      </c>
    </row>
    <row r="37" spans="1:10" x14ac:dyDescent="0.25">
      <c r="A37" s="136" t="s">
        <v>23</v>
      </c>
      <c r="B37" s="137"/>
      <c r="C37" s="137"/>
      <c r="D37" s="137"/>
      <c r="E37" s="138"/>
      <c r="F37" s="33"/>
      <c r="G37" s="33"/>
      <c r="H37" s="33"/>
      <c r="I37" s="33"/>
      <c r="J37" s="33"/>
    </row>
    <row r="38" spans="1:10" ht="21.75" customHeight="1" x14ac:dyDescent="0.25">
      <c r="A38" s="39" t="s">
        <v>28</v>
      </c>
    </row>
  </sheetData>
  <mergeCells count="23">
    <mergeCell ref="A10:E10"/>
    <mergeCell ref="A1:J1"/>
    <mergeCell ref="A3:J3"/>
    <mergeCell ref="A5:J5"/>
    <mergeCell ref="A8:E8"/>
    <mergeCell ref="A9:E9"/>
    <mergeCell ref="A29:E29"/>
    <mergeCell ref="A12:E12"/>
    <mergeCell ref="A13:E13"/>
    <mergeCell ref="A14:E14"/>
    <mergeCell ref="A16:J16"/>
    <mergeCell ref="A19:E19"/>
    <mergeCell ref="A20:E20"/>
    <mergeCell ref="A21:E21"/>
    <mergeCell ref="A22:E22"/>
    <mergeCell ref="A24:J24"/>
    <mergeCell ref="A27:E27"/>
    <mergeCell ref="A28:E28"/>
    <mergeCell ref="A31:J31"/>
    <mergeCell ref="A34:E34"/>
    <mergeCell ref="A35:E35"/>
    <mergeCell ref="A36:E36"/>
    <mergeCell ref="A37:E37"/>
  </mergeCells>
  <pageMargins left="0.9055118110236221" right="0.9055118110236221" top="0.55118110236220474" bottom="0.55118110236220474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showWhiteSpace="0" view="pageLayout" topLeftCell="A10" zoomScaleNormal="100" workbookViewId="0">
      <selection sqref="A1:I1"/>
    </sheetView>
  </sheetViews>
  <sheetFormatPr defaultColWidth="0.5703125" defaultRowHeight="15" x14ac:dyDescent="0.25"/>
  <cols>
    <col min="1" max="1" width="6.28515625" customWidth="1"/>
    <col min="2" max="2" width="6.42578125" customWidth="1"/>
    <col min="3" max="3" width="4.85546875" customWidth="1"/>
    <col min="4" max="4" width="36" customWidth="1"/>
    <col min="5" max="7" width="15.7109375" customWidth="1"/>
    <col min="8" max="8" width="14.42578125" customWidth="1"/>
    <col min="9" max="9" width="15.85546875" customWidth="1"/>
  </cols>
  <sheetData>
    <row r="1" spans="1:9" ht="56.25" customHeight="1" x14ac:dyDescent="0.25">
      <c r="A1" s="149" t="str">
        <f>[1]SAŽETAK!A1</f>
        <v>FINANCIJSKI PLAN
GRADSKE KNJIŽNICE KSAVER ŠANDOR GJALSKI 
ZA 2025. I PROJEKCIJA ZA 2026. I 2027. GODINU</v>
      </c>
      <c r="B1" s="149"/>
      <c r="C1" s="149"/>
      <c r="D1" s="149"/>
      <c r="E1" s="149"/>
      <c r="F1" s="149"/>
      <c r="G1" s="149"/>
      <c r="H1" s="149"/>
      <c r="I1" s="149"/>
    </row>
    <row r="2" spans="1:9" ht="5.2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149" t="s">
        <v>1</v>
      </c>
      <c r="B3" s="149"/>
      <c r="C3" s="149"/>
      <c r="D3" s="149"/>
      <c r="E3" s="149"/>
      <c r="F3" s="149"/>
      <c r="G3" s="149"/>
      <c r="H3" s="150"/>
      <c r="I3" s="150"/>
    </row>
    <row r="4" spans="1:9" ht="3.75" customHeight="1" x14ac:dyDescent="0.25">
      <c r="A4" s="2"/>
      <c r="B4" s="2"/>
      <c r="C4" s="2"/>
      <c r="D4" s="2"/>
      <c r="E4" s="2"/>
      <c r="F4" s="2"/>
      <c r="G4" s="2"/>
      <c r="H4" s="4"/>
      <c r="I4" s="4"/>
    </row>
    <row r="5" spans="1:9" ht="18" customHeight="1" x14ac:dyDescent="0.25">
      <c r="A5" s="149" t="s">
        <v>29</v>
      </c>
      <c r="B5" s="156"/>
      <c r="C5" s="156"/>
      <c r="D5" s="156"/>
      <c r="E5" s="156"/>
      <c r="F5" s="156"/>
      <c r="G5" s="156"/>
      <c r="H5" s="156"/>
      <c r="I5" s="156"/>
    </row>
    <row r="6" spans="1:9" ht="8.25" customHeight="1" x14ac:dyDescent="0.25">
      <c r="A6" s="2"/>
      <c r="B6" s="2"/>
      <c r="C6" s="2"/>
      <c r="D6" s="2"/>
      <c r="E6" s="40">
        <v>7.5345000000000004</v>
      </c>
      <c r="F6" s="2"/>
      <c r="G6" s="2"/>
      <c r="H6" s="4"/>
      <c r="I6" s="4"/>
    </row>
    <row r="7" spans="1:9" ht="15.75" x14ac:dyDescent="0.25">
      <c r="A7" s="149" t="s">
        <v>30</v>
      </c>
      <c r="B7" s="157"/>
      <c r="C7" s="157"/>
      <c r="D7" s="157"/>
      <c r="E7" s="157"/>
      <c r="F7" s="157"/>
      <c r="G7" s="157"/>
      <c r="H7" s="157"/>
      <c r="I7" s="157"/>
    </row>
    <row r="8" spans="1:9" ht="11.25" customHeight="1" x14ac:dyDescent="0.25">
      <c r="A8" s="2"/>
      <c r="B8" s="2"/>
      <c r="C8" s="2"/>
      <c r="D8" s="2"/>
      <c r="E8" s="2"/>
      <c r="F8" s="2"/>
      <c r="G8" s="2"/>
      <c r="H8" s="4"/>
      <c r="I8" s="4"/>
    </row>
    <row r="9" spans="1:9" ht="24.75" customHeight="1" x14ac:dyDescent="0.25">
      <c r="A9" s="41" t="s">
        <v>31</v>
      </c>
      <c r="B9" s="42" t="s">
        <v>32</v>
      </c>
      <c r="C9" s="42" t="s">
        <v>33</v>
      </c>
      <c r="D9" s="43" t="s">
        <v>34</v>
      </c>
      <c r="E9" s="44" t="s">
        <v>4</v>
      </c>
      <c r="F9" s="44" t="s">
        <v>35</v>
      </c>
      <c r="G9" s="44" t="s">
        <v>36</v>
      </c>
      <c r="H9" s="44" t="s">
        <v>37</v>
      </c>
      <c r="I9" s="44" t="s">
        <v>38</v>
      </c>
    </row>
    <row r="10" spans="1:9" ht="15.75" customHeight="1" x14ac:dyDescent="0.25">
      <c r="A10" s="45">
        <v>6</v>
      </c>
      <c r="B10" s="45"/>
      <c r="C10" s="45"/>
      <c r="D10" s="46" t="s">
        <v>39</v>
      </c>
      <c r="E10" s="47">
        <f t="shared" ref="E10:I10" si="0">E11+E14+E16+E18+E20+E22</f>
        <v>175922.00999999998</v>
      </c>
      <c r="F10" s="47">
        <f>F11+F14+F16+F18+F20+F22</f>
        <v>177060</v>
      </c>
      <c r="G10" s="47">
        <f t="shared" si="0"/>
        <v>176874</v>
      </c>
      <c r="H10" s="47">
        <f t="shared" si="0"/>
        <v>176874</v>
      </c>
      <c r="I10" s="47">
        <f t="shared" si="0"/>
        <v>176874</v>
      </c>
    </row>
    <row r="11" spans="1:9" ht="25.5" x14ac:dyDescent="0.25">
      <c r="A11" s="48"/>
      <c r="B11" s="49">
        <v>63</v>
      </c>
      <c r="C11" s="49"/>
      <c r="D11" s="50" t="s">
        <v>40</v>
      </c>
      <c r="E11" s="51">
        <f t="shared" ref="E11:I11" si="1">SUM(E12:E13)</f>
        <v>13566.05</v>
      </c>
      <c r="F11" s="51">
        <f t="shared" si="1"/>
        <v>18900</v>
      </c>
      <c r="G11" s="51">
        <f t="shared" si="1"/>
        <v>17900</v>
      </c>
      <c r="H11" s="51">
        <f t="shared" si="1"/>
        <v>17900</v>
      </c>
      <c r="I11" s="51">
        <f t="shared" si="1"/>
        <v>17900</v>
      </c>
    </row>
    <row r="12" spans="1:9" x14ac:dyDescent="0.25">
      <c r="A12" s="52"/>
      <c r="B12" s="52"/>
      <c r="C12" s="53">
        <v>51</v>
      </c>
      <c r="D12" s="54" t="s">
        <v>41</v>
      </c>
      <c r="E12" s="55">
        <v>13566.05</v>
      </c>
      <c r="F12" s="56">
        <f>'[1]Prihodi-POMOĆNA'!E13+'[1]Prihodi-POMOĆNA'!E14+'[1]Prihodi-POMOĆNA'!E15+'[1]Prihodi-POMOĆNA'!E16</f>
        <v>16900</v>
      </c>
      <c r="G12" s="56">
        <f>'[1]Prihodi-POMOĆNA'!M13+'[1]Prihodi-POMOĆNA'!M14+'[1]Prihodi-POMOĆNA'!M15+'[1]Prihodi-POMOĆNA'!M16</f>
        <v>16900</v>
      </c>
      <c r="H12" s="56">
        <f>G12</f>
        <v>16900</v>
      </c>
      <c r="I12" s="56">
        <f>H12</f>
        <v>16900</v>
      </c>
    </row>
    <row r="13" spans="1:9" x14ac:dyDescent="0.25">
      <c r="A13" s="52"/>
      <c r="B13" s="52"/>
      <c r="C13" s="53">
        <v>52</v>
      </c>
      <c r="D13" s="54" t="s">
        <v>42</v>
      </c>
      <c r="E13" s="55">
        <v>0</v>
      </c>
      <c r="F13" s="56">
        <f>'[1]Prihodi-POMOĆNA'!F17</f>
        <v>2000</v>
      </c>
      <c r="G13" s="56">
        <f>'[1]Prihodi-POMOĆNA'!N17</f>
        <v>1000</v>
      </c>
      <c r="H13" s="56">
        <f>G13</f>
        <v>1000</v>
      </c>
      <c r="I13" s="56">
        <f>H13</f>
        <v>1000</v>
      </c>
    </row>
    <row r="14" spans="1:9" x14ac:dyDescent="0.25">
      <c r="A14" s="48"/>
      <c r="B14" s="49">
        <v>64</v>
      </c>
      <c r="C14" s="49"/>
      <c r="D14" s="50" t="s">
        <v>43</v>
      </c>
      <c r="E14" s="51">
        <f t="shared" ref="E14:I14" si="2">SUM(E15)</f>
        <v>0</v>
      </c>
      <c r="F14" s="51">
        <f t="shared" si="2"/>
        <v>0</v>
      </c>
      <c r="G14" s="51">
        <f t="shared" si="2"/>
        <v>0</v>
      </c>
      <c r="H14" s="51">
        <f t="shared" si="2"/>
        <v>0</v>
      </c>
      <c r="I14" s="51">
        <f t="shared" si="2"/>
        <v>0</v>
      </c>
    </row>
    <row r="15" spans="1:9" x14ac:dyDescent="0.25">
      <c r="A15" s="52"/>
      <c r="B15" s="52"/>
      <c r="C15" s="53">
        <v>31</v>
      </c>
      <c r="D15" s="54" t="s">
        <v>44</v>
      </c>
      <c r="E15" s="55">
        <v>0</v>
      </c>
      <c r="F15" s="56">
        <v>0</v>
      </c>
      <c r="G15" s="56">
        <f>'[1]Prihodi-POMOĆNA'!K23</f>
        <v>0</v>
      </c>
      <c r="H15" s="56">
        <f>G15</f>
        <v>0</v>
      </c>
      <c r="I15" s="56">
        <v>0</v>
      </c>
    </row>
    <row r="16" spans="1:9" ht="38.25" x14ac:dyDescent="0.25">
      <c r="A16" s="57"/>
      <c r="B16" s="49">
        <v>65</v>
      </c>
      <c r="C16" s="58"/>
      <c r="D16" s="59" t="s">
        <v>45</v>
      </c>
      <c r="E16" s="51">
        <f t="shared" ref="E16:I16" si="3">SUM(E17)</f>
        <v>4577</v>
      </c>
      <c r="F16" s="51">
        <f t="shared" si="3"/>
        <v>4718</v>
      </c>
      <c r="G16" s="51">
        <f t="shared" si="3"/>
        <v>5500</v>
      </c>
      <c r="H16" s="51">
        <f t="shared" si="3"/>
        <v>5500</v>
      </c>
      <c r="I16" s="51">
        <f t="shared" si="3"/>
        <v>5500</v>
      </c>
    </row>
    <row r="17" spans="1:9" ht="16.5" customHeight="1" x14ac:dyDescent="0.25">
      <c r="A17" s="52"/>
      <c r="B17" s="60"/>
      <c r="C17" s="53">
        <v>42</v>
      </c>
      <c r="D17" s="54" t="s">
        <v>46</v>
      </c>
      <c r="E17" s="55">
        <v>4577</v>
      </c>
      <c r="F17" s="56">
        <f>'[1]Prihodi-POMOĆNA'!D19</f>
        <v>4718</v>
      </c>
      <c r="G17" s="56">
        <f>'[1]Prihodi-POMOĆNA'!L19</f>
        <v>5500</v>
      </c>
      <c r="H17" s="56">
        <f>G17</f>
        <v>5500</v>
      </c>
      <c r="I17" s="56">
        <f>H17</f>
        <v>5500</v>
      </c>
    </row>
    <row r="18" spans="1:9" ht="25.5" x14ac:dyDescent="0.25">
      <c r="A18" s="57"/>
      <c r="B18" s="57">
        <v>66</v>
      </c>
      <c r="C18" s="58"/>
      <c r="D18" s="50" t="s">
        <v>47</v>
      </c>
      <c r="E18" s="51">
        <f t="shared" ref="E18:I18" si="4">SUM(E19)</f>
        <v>0</v>
      </c>
      <c r="F18" s="51">
        <f t="shared" si="4"/>
        <v>0</v>
      </c>
      <c r="G18" s="51">
        <f t="shared" si="4"/>
        <v>0</v>
      </c>
      <c r="H18" s="51">
        <f t="shared" si="4"/>
        <v>0</v>
      </c>
      <c r="I18" s="51">
        <f t="shared" si="4"/>
        <v>0</v>
      </c>
    </row>
    <row r="19" spans="1:9" x14ac:dyDescent="0.25">
      <c r="A19" s="52"/>
      <c r="B19" s="52"/>
      <c r="C19" s="53">
        <v>61</v>
      </c>
      <c r="D19" s="54" t="s">
        <v>48</v>
      </c>
      <c r="E19" s="55">
        <v>0</v>
      </c>
      <c r="F19" s="56">
        <v>0</v>
      </c>
      <c r="G19" s="56">
        <f>'[1]Prihodi-POMOĆNA'!O23</f>
        <v>0</v>
      </c>
      <c r="H19" s="56">
        <f t="shared" ref="H19:I23" si="5">G19</f>
        <v>0</v>
      </c>
      <c r="I19" s="56">
        <f t="shared" si="5"/>
        <v>0</v>
      </c>
    </row>
    <row r="20" spans="1:9" ht="25.5" x14ac:dyDescent="0.25">
      <c r="A20" s="57"/>
      <c r="B20" s="57">
        <v>67</v>
      </c>
      <c r="C20" s="58"/>
      <c r="D20" s="50" t="s">
        <v>49</v>
      </c>
      <c r="E20" s="51">
        <f t="shared" ref="E20:G20" si="6">SUM(E21)</f>
        <v>157681.71</v>
      </c>
      <c r="F20" s="51">
        <f t="shared" si="6"/>
        <v>153177</v>
      </c>
      <c r="G20" s="51">
        <f t="shared" si="6"/>
        <v>153177</v>
      </c>
      <c r="H20" s="51">
        <f t="shared" si="5"/>
        <v>153177</v>
      </c>
      <c r="I20" s="51">
        <f t="shared" si="5"/>
        <v>153177</v>
      </c>
    </row>
    <row r="21" spans="1:9" x14ac:dyDescent="0.25">
      <c r="A21" s="52"/>
      <c r="B21" s="52"/>
      <c r="C21" s="53">
        <v>11</v>
      </c>
      <c r="D21" s="54" t="s">
        <v>50</v>
      </c>
      <c r="E21" s="55">
        <v>157681.71</v>
      </c>
      <c r="F21" s="56">
        <f>'[1]Prihodi-POMOĆNA'!B10+'[1]Prihodi-POMOĆNA'!B11</f>
        <v>153177</v>
      </c>
      <c r="G21" s="56">
        <f>'[1]Prihodi-POMOĆNA'!J23</f>
        <v>153177</v>
      </c>
      <c r="H21" s="56">
        <f t="shared" si="5"/>
        <v>153177</v>
      </c>
      <c r="I21" s="56">
        <f t="shared" si="5"/>
        <v>153177</v>
      </c>
    </row>
    <row r="22" spans="1:9" x14ac:dyDescent="0.25">
      <c r="A22" s="57"/>
      <c r="B22" s="57">
        <v>68</v>
      </c>
      <c r="C22" s="58"/>
      <c r="D22" s="50" t="s">
        <v>51</v>
      </c>
      <c r="E22" s="51">
        <f>SUM(E23)</f>
        <v>97.25</v>
      </c>
      <c r="F22" s="51">
        <f t="shared" ref="F22:G22" si="7">SUM(F23)</f>
        <v>265</v>
      </c>
      <c r="G22" s="51">
        <f t="shared" si="7"/>
        <v>297</v>
      </c>
      <c r="H22" s="51">
        <f t="shared" si="5"/>
        <v>297</v>
      </c>
      <c r="I22" s="51">
        <f t="shared" si="5"/>
        <v>297</v>
      </c>
    </row>
    <row r="23" spans="1:9" x14ac:dyDescent="0.25">
      <c r="A23" s="52"/>
      <c r="B23" s="52"/>
      <c r="C23" s="53">
        <v>42</v>
      </c>
      <c r="D23" s="54" t="s">
        <v>46</v>
      </c>
      <c r="E23" s="55">
        <v>97.25</v>
      </c>
      <c r="F23" s="56">
        <f>'[1]Prihodi-POMOĆNA'!D20</f>
        <v>265</v>
      </c>
      <c r="G23" s="56">
        <f>'[1]Prihodi-POMOĆNA'!L20</f>
        <v>297</v>
      </c>
      <c r="H23" s="56">
        <f t="shared" si="5"/>
        <v>297</v>
      </c>
      <c r="I23" s="56">
        <f t="shared" si="5"/>
        <v>297</v>
      </c>
    </row>
    <row r="24" spans="1:9" ht="18.75" customHeight="1" x14ac:dyDescent="0.25">
      <c r="A24" s="158" t="s">
        <v>52</v>
      </c>
      <c r="B24" s="159"/>
      <c r="C24" s="159"/>
      <c r="D24" s="160"/>
      <c r="E24" s="61">
        <f t="shared" ref="E24:I24" si="8">E10</f>
        <v>175922.00999999998</v>
      </c>
      <c r="F24" s="61">
        <f t="shared" si="8"/>
        <v>177060</v>
      </c>
      <c r="G24" s="61">
        <f t="shared" si="8"/>
        <v>176874</v>
      </c>
      <c r="H24" s="61">
        <f t="shared" si="8"/>
        <v>176874</v>
      </c>
      <c r="I24" s="61">
        <f t="shared" si="8"/>
        <v>176874</v>
      </c>
    </row>
    <row r="25" spans="1:9" ht="18.75" customHeight="1" x14ac:dyDescent="0.25">
      <c r="A25" s="62"/>
      <c r="B25" s="62"/>
      <c r="C25" s="62"/>
      <c r="D25" s="62"/>
      <c r="E25" s="63"/>
      <c r="F25" s="63"/>
      <c r="G25" s="63"/>
      <c r="H25" s="63"/>
      <c r="I25" s="63"/>
    </row>
    <row r="26" spans="1:9" ht="42.75" customHeight="1" x14ac:dyDescent="0.25">
      <c r="A26" s="149" t="s">
        <v>53</v>
      </c>
      <c r="B26" s="157"/>
      <c r="C26" s="157"/>
      <c r="D26" s="157"/>
      <c r="E26" s="157"/>
      <c r="F26" s="157"/>
      <c r="G26" s="157"/>
      <c r="H26" s="157"/>
      <c r="I26" s="157"/>
    </row>
    <row r="27" spans="1:9" ht="6" customHeight="1" x14ac:dyDescent="0.25">
      <c r="A27" s="2"/>
      <c r="B27" s="2"/>
      <c r="C27" s="2"/>
      <c r="D27" s="2"/>
      <c r="E27" s="40">
        <v>7.5345000000000004</v>
      </c>
      <c r="F27" s="2"/>
      <c r="G27" s="2"/>
      <c r="H27" s="4"/>
      <c r="I27" s="4"/>
    </row>
    <row r="28" spans="1:9" ht="30.75" customHeight="1" x14ac:dyDescent="0.25">
      <c r="A28" s="64" t="s">
        <v>31</v>
      </c>
      <c r="B28" s="65" t="s">
        <v>32</v>
      </c>
      <c r="C28" s="65" t="s">
        <v>33</v>
      </c>
      <c r="D28" s="66" t="s">
        <v>54</v>
      </c>
      <c r="E28" s="44" t="s">
        <v>4</v>
      </c>
      <c r="F28" s="44" t="s">
        <v>35</v>
      </c>
      <c r="G28" s="44" t="s">
        <v>36</v>
      </c>
      <c r="H28" s="44" t="s">
        <v>37</v>
      </c>
      <c r="I28" s="44" t="s">
        <v>38</v>
      </c>
    </row>
    <row r="29" spans="1:9" ht="15.75" customHeight="1" x14ac:dyDescent="0.25">
      <c r="A29" s="45">
        <v>3</v>
      </c>
      <c r="B29" s="45"/>
      <c r="C29" s="45"/>
      <c r="D29" s="46" t="s">
        <v>55</v>
      </c>
      <c r="E29" s="67">
        <f>E30+E32+E38</f>
        <v>155992.47</v>
      </c>
      <c r="F29" s="67">
        <f t="shared" ref="F29:I29" si="9">F30+F32+F38</f>
        <v>155144.13</v>
      </c>
      <c r="G29" s="67">
        <f t="shared" si="9"/>
        <v>166361</v>
      </c>
      <c r="H29" s="67">
        <f t="shared" si="9"/>
        <v>166361</v>
      </c>
      <c r="I29" s="67">
        <f t="shared" si="9"/>
        <v>166361</v>
      </c>
    </row>
    <row r="30" spans="1:9" ht="15.75" customHeight="1" x14ac:dyDescent="0.25">
      <c r="A30" s="48"/>
      <c r="B30" s="49">
        <v>31</v>
      </c>
      <c r="C30" s="49"/>
      <c r="D30" s="50" t="s">
        <v>56</v>
      </c>
      <c r="E30" s="68">
        <f>SUM(E31)</f>
        <v>100699.57</v>
      </c>
      <c r="F30" s="68">
        <f t="shared" ref="F30:I30" si="10">SUM(F31)</f>
        <v>92228</v>
      </c>
      <c r="G30" s="68">
        <f t="shared" si="10"/>
        <v>153177</v>
      </c>
      <c r="H30" s="68">
        <f t="shared" si="10"/>
        <v>153177</v>
      </c>
      <c r="I30" s="68">
        <f t="shared" si="10"/>
        <v>153177</v>
      </c>
    </row>
    <row r="31" spans="1:9" x14ac:dyDescent="0.25">
      <c r="A31" s="52"/>
      <c r="B31" s="52"/>
      <c r="C31" s="53">
        <v>11</v>
      </c>
      <c r="D31" s="54" t="s">
        <v>50</v>
      </c>
      <c r="E31" s="69">
        <v>100699.57</v>
      </c>
      <c r="F31" s="70">
        <f>'[1]Rashodi-POMOĆNA'!G9</f>
        <v>92228</v>
      </c>
      <c r="G31" s="70">
        <f>'[1]POSEBNI DIO '!G10</f>
        <v>153177</v>
      </c>
      <c r="H31" s="70">
        <f>G31</f>
        <v>153177</v>
      </c>
      <c r="I31" s="70">
        <f>H31</f>
        <v>153177</v>
      </c>
    </row>
    <row r="32" spans="1:9" x14ac:dyDescent="0.25">
      <c r="A32" s="57"/>
      <c r="B32" s="57">
        <v>32</v>
      </c>
      <c r="C32" s="58"/>
      <c r="D32" s="71" t="s">
        <v>57</v>
      </c>
      <c r="E32" s="68">
        <f t="shared" ref="E32:I32" si="11">SUM(E33:E37)</f>
        <v>54848.000000000007</v>
      </c>
      <c r="F32" s="68">
        <f t="shared" si="11"/>
        <v>62186.13</v>
      </c>
      <c r="G32" s="68">
        <f t="shared" si="11"/>
        <v>10662</v>
      </c>
      <c r="H32" s="68">
        <f t="shared" si="11"/>
        <v>10662</v>
      </c>
      <c r="I32" s="68">
        <f t="shared" si="11"/>
        <v>10662</v>
      </c>
    </row>
    <row r="33" spans="1:9" x14ac:dyDescent="0.25">
      <c r="A33" s="52"/>
      <c r="B33" s="52"/>
      <c r="C33" s="53">
        <v>11</v>
      </c>
      <c r="D33" s="54" t="s">
        <v>50</v>
      </c>
      <c r="E33" s="69">
        <v>47610.16</v>
      </c>
      <c r="F33" s="70">
        <f>'[1]Rashodi-POMOĆNA'!G22</f>
        <v>51719</v>
      </c>
      <c r="G33" s="70">
        <f>'[1]POSEBNI DIO '!G14</f>
        <v>0</v>
      </c>
      <c r="H33" s="70">
        <f t="shared" ref="H33:I37" si="12">G33</f>
        <v>0</v>
      </c>
      <c r="I33" s="70">
        <f t="shared" si="12"/>
        <v>0</v>
      </c>
    </row>
    <row r="34" spans="1:9" x14ac:dyDescent="0.25">
      <c r="A34" s="52"/>
      <c r="B34" s="52"/>
      <c r="C34" s="53">
        <v>42</v>
      </c>
      <c r="D34" s="54" t="s">
        <v>46</v>
      </c>
      <c r="E34" s="69">
        <v>5095.47</v>
      </c>
      <c r="F34" s="70">
        <f>'[1]Rashodi-POMOĆNA'!I22</f>
        <v>5267.13</v>
      </c>
      <c r="G34" s="70">
        <f>'[1]POSEBNI DIO '!G30</f>
        <v>8500</v>
      </c>
      <c r="H34" s="70">
        <f t="shared" si="12"/>
        <v>8500</v>
      </c>
      <c r="I34" s="70">
        <f t="shared" si="12"/>
        <v>8500</v>
      </c>
    </row>
    <row r="35" spans="1:9" x14ac:dyDescent="0.25">
      <c r="A35" s="52"/>
      <c r="B35" s="52"/>
      <c r="C35" s="53">
        <v>51</v>
      </c>
      <c r="D35" s="54" t="s">
        <v>41</v>
      </c>
      <c r="E35" s="69">
        <v>2142.37</v>
      </c>
      <c r="F35" s="70">
        <f>'[1]Rashodi-POMOĆNA'!J22</f>
        <v>3200</v>
      </c>
      <c r="G35" s="70">
        <f>'[1]POSEBNI DIO '!G43</f>
        <v>562</v>
      </c>
      <c r="H35" s="70">
        <f t="shared" si="12"/>
        <v>562</v>
      </c>
      <c r="I35" s="70">
        <f t="shared" si="12"/>
        <v>562</v>
      </c>
    </row>
    <row r="36" spans="1:9" x14ac:dyDescent="0.25">
      <c r="A36" s="52"/>
      <c r="B36" s="52"/>
      <c r="C36" s="53">
        <v>52</v>
      </c>
      <c r="D36" s="54" t="s">
        <v>42</v>
      </c>
      <c r="E36" s="69">
        <v>0</v>
      </c>
      <c r="F36" s="70">
        <f>'[1]Rashodi-POMOĆNA'!K22</f>
        <v>2000</v>
      </c>
      <c r="G36" s="70">
        <f>'[1]POSEBNI DIO '!G53</f>
        <v>1400</v>
      </c>
      <c r="H36" s="70">
        <f t="shared" si="12"/>
        <v>1400</v>
      </c>
      <c r="I36" s="70">
        <f t="shared" si="12"/>
        <v>1400</v>
      </c>
    </row>
    <row r="37" spans="1:9" x14ac:dyDescent="0.25">
      <c r="A37" s="52"/>
      <c r="B37" s="52"/>
      <c r="C37" s="53">
        <v>61</v>
      </c>
      <c r="D37" s="54" t="s">
        <v>48</v>
      </c>
      <c r="E37" s="69">
        <v>0</v>
      </c>
      <c r="F37" s="70">
        <f>'[1]Rashodi-POMOĆNA'!L22</f>
        <v>0</v>
      </c>
      <c r="G37" s="70">
        <f>'[1]POSEBNI DIO '!G58</f>
        <v>200</v>
      </c>
      <c r="H37" s="70">
        <f t="shared" si="12"/>
        <v>200</v>
      </c>
      <c r="I37" s="70">
        <f t="shared" si="12"/>
        <v>200</v>
      </c>
    </row>
    <row r="38" spans="1:9" x14ac:dyDescent="0.25">
      <c r="A38" s="57"/>
      <c r="B38" s="57">
        <v>34</v>
      </c>
      <c r="C38" s="58"/>
      <c r="D38" s="72" t="s">
        <v>58</v>
      </c>
      <c r="E38" s="68">
        <f>SUM(E39)</f>
        <v>444.9</v>
      </c>
      <c r="F38" s="68">
        <f t="shared" ref="F38:I38" si="13">SUM(F39)</f>
        <v>730</v>
      </c>
      <c r="G38" s="68">
        <f t="shared" si="13"/>
        <v>2522</v>
      </c>
      <c r="H38" s="68">
        <f t="shared" si="13"/>
        <v>2522</v>
      </c>
      <c r="I38" s="68">
        <f t="shared" si="13"/>
        <v>2522</v>
      </c>
    </row>
    <row r="39" spans="1:9" x14ac:dyDescent="0.25">
      <c r="A39" s="52"/>
      <c r="B39" s="73"/>
      <c r="C39" s="53">
        <v>11</v>
      </c>
      <c r="D39" s="54" t="s">
        <v>50</v>
      </c>
      <c r="E39" s="69">
        <v>444.9</v>
      </c>
      <c r="F39" s="70">
        <f>'[1]Rashodi-POMOĆNA'!G88</f>
        <v>730</v>
      </c>
      <c r="G39" s="70">
        <f>'[1]POSEBNI DIO '!G20</f>
        <v>2522</v>
      </c>
      <c r="H39" s="70">
        <f>G39</f>
        <v>2522</v>
      </c>
      <c r="I39" s="70">
        <f>H39</f>
        <v>2522</v>
      </c>
    </row>
    <row r="40" spans="1:9" ht="25.5" x14ac:dyDescent="0.25">
      <c r="A40" s="74">
        <v>4</v>
      </c>
      <c r="B40" s="74"/>
      <c r="C40" s="74"/>
      <c r="D40" s="75" t="s">
        <v>59</v>
      </c>
      <c r="E40" s="67">
        <f>E41</f>
        <v>20584.78</v>
      </c>
      <c r="F40" s="67">
        <f t="shared" ref="F40:I40" si="14">F41</f>
        <v>22730</v>
      </c>
      <c r="G40" s="67">
        <f t="shared" si="14"/>
        <v>7290</v>
      </c>
      <c r="H40" s="67">
        <f t="shared" si="14"/>
        <v>7290</v>
      </c>
      <c r="I40" s="67">
        <f t="shared" si="14"/>
        <v>7290</v>
      </c>
    </row>
    <row r="41" spans="1:9" ht="25.5" x14ac:dyDescent="0.25">
      <c r="A41" s="49"/>
      <c r="B41" s="49">
        <v>42</v>
      </c>
      <c r="C41" s="49"/>
      <c r="D41" s="76" t="s">
        <v>60</v>
      </c>
      <c r="E41" s="68">
        <f t="shared" ref="E41:I41" si="15">SUM(E42:E47)</f>
        <v>20584.78</v>
      </c>
      <c r="F41" s="68">
        <f t="shared" si="15"/>
        <v>22730</v>
      </c>
      <c r="G41" s="68">
        <f t="shared" si="15"/>
        <v>7290</v>
      </c>
      <c r="H41" s="68">
        <f t="shared" si="15"/>
        <v>7290</v>
      </c>
      <c r="I41" s="68">
        <f t="shared" si="15"/>
        <v>7290</v>
      </c>
    </row>
    <row r="42" spans="1:9" x14ac:dyDescent="0.25">
      <c r="A42" s="60"/>
      <c r="B42" s="60"/>
      <c r="C42" s="53">
        <v>11</v>
      </c>
      <c r="D42" s="54" t="s">
        <v>50</v>
      </c>
      <c r="E42" s="69">
        <v>8927.08</v>
      </c>
      <c r="F42" s="70">
        <f>'[1]Rashodi-POMOĆNA'!G94</f>
        <v>8500</v>
      </c>
      <c r="G42" s="70">
        <f>'[1]POSEBNI DIO '!G23</f>
        <v>757</v>
      </c>
      <c r="H42" s="70">
        <f t="shared" ref="H42:I46" si="16">G42</f>
        <v>757</v>
      </c>
      <c r="I42" s="77">
        <f t="shared" si="16"/>
        <v>757</v>
      </c>
    </row>
    <row r="43" spans="1:9" x14ac:dyDescent="0.25">
      <c r="A43" s="60"/>
      <c r="B43" s="60"/>
      <c r="C43" s="53">
        <v>31</v>
      </c>
      <c r="D43" s="54" t="s">
        <v>44</v>
      </c>
      <c r="E43" s="69">
        <v>0</v>
      </c>
      <c r="F43" s="70">
        <f>'[1]Rashodi-POMOĆNA'!H94</f>
        <v>0</v>
      </c>
      <c r="G43" s="70"/>
      <c r="H43" s="70">
        <f t="shared" si="16"/>
        <v>0</v>
      </c>
      <c r="I43" s="77">
        <f t="shared" si="16"/>
        <v>0</v>
      </c>
    </row>
    <row r="44" spans="1:9" x14ac:dyDescent="0.25">
      <c r="A44" s="60"/>
      <c r="B44" s="60"/>
      <c r="C44" s="53">
        <v>42</v>
      </c>
      <c r="D44" s="54" t="s">
        <v>46</v>
      </c>
      <c r="E44" s="69">
        <v>234.02</v>
      </c>
      <c r="F44" s="70">
        <f>'[1]Rashodi-POMOĆNA'!I94</f>
        <v>530</v>
      </c>
      <c r="G44" s="70">
        <f>'[1]POSEBNI DIO '!G37</f>
        <v>5267</v>
      </c>
      <c r="H44" s="70">
        <f t="shared" si="16"/>
        <v>5267</v>
      </c>
      <c r="I44" s="77">
        <f t="shared" si="16"/>
        <v>5267</v>
      </c>
    </row>
    <row r="45" spans="1:9" x14ac:dyDescent="0.25">
      <c r="A45" s="60"/>
      <c r="B45" s="60"/>
      <c r="C45" s="53">
        <v>51</v>
      </c>
      <c r="D45" s="54" t="s">
        <v>41</v>
      </c>
      <c r="E45" s="69">
        <v>11423.68</v>
      </c>
      <c r="F45" s="70">
        <f>'[1]Rashodi-POMOĆNA'!J94</f>
        <v>13700</v>
      </c>
      <c r="G45" s="70">
        <f>'[1]POSEBNI DIO '!G47</f>
        <v>66</v>
      </c>
      <c r="H45" s="70">
        <f t="shared" si="16"/>
        <v>66</v>
      </c>
      <c r="I45" s="77">
        <f t="shared" si="16"/>
        <v>66</v>
      </c>
    </row>
    <row r="46" spans="1:9" x14ac:dyDescent="0.25">
      <c r="A46" s="60"/>
      <c r="B46" s="60"/>
      <c r="C46" s="53">
        <v>52</v>
      </c>
      <c r="D46" s="54" t="s">
        <v>42</v>
      </c>
      <c r="E46" s="69">
        <v>0</v>
      </c>
      <c r="F46" s="70">
        <f>'[1]Rashodi-POMOĆNA'!K94</f>
        <v>0</v>
      </c>
      <c r="G46" s="70">
        <f>'[1]POSEBNI DIO '!G56</f>
        <v>1200</v>
      </c>
      <c r="H46" s="70">
        <f t="shared" si="16"/>
        <v>1200</v>
      </c>
      <c r="I46" s="77">
        <f t="shared" si="16"/>
        <v>1200</v>
      </c>
    </row>
    <row r="47" spans="1:9" x14ac:dyDescent="0.25">
      <c r="A47" s="52"/>
      <c r="B47" s="52"/>
      <c r="C47" s="53">
        <v>61</v>
      </c>
      <c r="D47" s="54" t="s">
        <v>48</v>
      </c>
      <c r="E47" s="69">
        <v>0</v>
      </c>
      <c r="F47" s="70">
        <f>'[1]Rashodi-POMOĆNA'!L94</f>
        <v>0</v>
      </c>
      <c r="G47" s="70"/>
      <c r="H47" s="70">
        <v>0</v>
      </c>
      <c r="I47" s="70">
        <v>0</v>
      </c>
    </row>
    <row r="48" spans="1:9" x14ac:dyDescent="0.25">
      <c r="A48" s="153" t="s">
        <v>61</v>
      </c>
      <c r="B48" s="154"/>
      <c r="C48" s="154"/>
      <c r="D48" s="155"/>
      <c r="E48" s="67">
        <f>E29+E40</f>
        <v>176577.25</v>
      </c>
      <c r="F48" s="67">
        <f t="shared" ref="F48:I48" si="17">F29+F40</f>
        <v>177874.13</v>
      </c>
      <c r="G48" s="67">
        <f t="shared" si="17"/>
        <v>173651</v>
      </c>
      <c r="H48" s="67">
        <f t="shared" si="17"/>
        <v>173651</v>
      </c>
      <c r="I48" s="67">
        <f t="shared" si="17"/>
        <v>173651</v>
      </c>
    </row>
    <row r="49" spans="1:9" ht="8.25" customHeight="1" x14ac:dyDescent="0.25">
      <c r="F49" s="78"/>
    </row>
    <row r="50" spans="1:9" x14ac:dyDescent="0.25">
      <c r="A50" s="39" t="str">
        <f>[1]SAŽETAK!A38</f>
        <v>Zabok, 02.10.2024.</v>
      </c>
      <c r="E50" s="78"/>
      <c r="F50" s="78"/>
      <c r="G50" s="78"/>
      <c r="H50" s="78"/>
      <c r="I50" s="78"/>
    </row>
    <row r="52" spans="1:9" x14ac:dyDescent="0.25">
      <c r="D52" s="79"/>
      <c r="E52" s="78"/>
    </row>
    <row r="53" spans="1:9" x14ac:dyDescent="0.25">
      <c r="E53" s="78"/>
      <c r="F53" s="78"/>
    </row>
    <row r="54" spans="1:9" x14ac:dyDescent="0.25">
      <c r="D54" s="79"/>
      <c r="E54" s="78"/>
      <c r="F54" s="78"/>
    </row>
    <row r="56" spans="1:9" x14ac:dyDescent="0.25">
      <c r="E56" s="78"/>
      <c r="F56" s="78"/>
    </row>
  </sheetData>
  <mergeCells count="7">
    <mergeCell ref="A48:D48"/>
    <mergeCell ref="A1:I1"/>
    <mergeCell ref="A3:I3"/>
    <mergeCell ref="A5:I5"/>
    <mergeCell ref="A7:I7"/>
    <mergeCell ref="A24:D24"/>
    <mergeCell ref="A26:I26"/>
  </mergeCells>
  <pageMargins left="0.70866141732283472" right="0.51181102362204722" top="0.82677165354330717" bottom="0.82677165354330717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topLeftCell="A4" workbookViewId="0">
      <selection activeCell="B43" sqref="B43"/>
    </sheetView>
  </sheetViews>
  <sheetFormatPr defaultRowHeight="15" x14ac:dyDescent="0.25"/>
  <cols>
    <col min="1" max="1" width="6.42578125" style="80" customWidth="1"/>
    <col min="2" max="2" width="48.140625" style="80" customWidth="1"/>
    <col min="3" max="7" width="15.7109375" style="80" customWidth="1"/>
  </cols>
  <sheetData>
    <row r="1" spans="1:7" ht="47.25" customHeight="1" x14ac:dyDescent="0.25">
      <c r="B1" s="149" t="str">
        <f>[1]SAŽETAK!A1</f>
        <v>FINANCIJSKI PLAN
GRADSKE KNJIŽNICE KSAVER ŠANDOR GJALSKI 
ZA 2025. I PROJEKCIJA ZA 2026. I 2027. GODINU</v>
      </c>
      <c r="C1" s="149"/>
      <c r="D1" s="149"/>
      <c r="E1" s="149"/>
      <c r="F1" s="149"/>
      <c r="G1" s="149"/>
    </row>
    <row r="2" spans="1:7" ht="18" customHeight="1" x14ac:dyDescent="0.25">
      <c r="B2" s="2"/>
      <c r="C2" s="2"/>
      <c r="D2" s="2"/>
      <c r="E2" s="2"/>
      <c r="F2" s="2"/>
      <c r="G2" s="2"/>
    </row>
    <row r="3" spans="1:7" ht="15.75" customHeight="1" x14ac:dyDescent="0.25">
      <c r="B3" s="149" t="s">
        <v>1</v>
      </c>
      <c r="C3" s="149"/>
      <c r="D3" s="149"/>
      <c r="E3" s="149"/>
      <c r="F3" s="149"/>
      <c r="G3" s="149"/>
    </row>
    <row r="4" spans="1:7" ht="18" x14ac:dyDescent="0.25">
      <c r="C4" s="2"/>
      <c r="D4" s="2"/>
      <c r="E4" s="2"/>
      <c r="F4" s="4"/>
      <c r="G4" s="4"/>
    </row>
    <row r="5" spans="1:7" ht="18" customHeight="1" x14ac:dyDescent="0.25">
      <c r="B5" s="149" t="s">
        <v>29</v>
      </c>
      <c r="C5" s="149"/>
      <c r="D5" s="149"/>
      <c r="E5" s="149"/>
      <c r="F5" s="149"/>
      <c r="G5" s="149"/>
    </row>
    <row r="6" spans="1:7" ht="18" x14ac:dyDescent="0.25">
      <c r="B6" s="2"/>
      <c r="C6" s="2"/>
      <c r="D6" s="2"/>
      <c r="E6" s="2"/>
      <c r="F6" s="4"/>
      <c r="G6" s="4"/>
    </row>
    <row r="7" spans="1:7" ht="15.75" customHeight="1" x14ac:dyDescent="0.25">
      <c r="B7" s="149" t="s">
        <v>62</v>
      </c>
      <c r="C7" s="149"/>
      <c r="D7" s="149"/>
      <c r="E7" s="149"/>
      <c r="F7" s="149"/>
      <c r="G7" s="149"/>
    </row>
    <row r="8" spans="1:7" ht="18" x14ac:dyDescent="0.25">
      <c r="B8" s="2"/>
      <c r="C8" s="2"/>
      <c r="D8" s="2"/>
      <c r="E8" s="2"/>
      <c r="F8" s="4"/>
      <c r="G8" s="4"/>
    </row>
    <row r="9" spans="1:7" ht="25.5" x14ac:dyDescent="0.25">
      <c r="A9" s="161" t="s">
        <v>63</v>
      </c>
      <c r="B9" s="161"/>
      <c r="C9" s="66" t="s">
        <v>4</v>
      </c>
      <c r="D9" s="81" t="s">
        <v>5</v>
      </c>
      <c r="E9" s="81" t="s">
        <v>6</v>
      </c>
      <c r="F9" s="81" t="s">
        <v>64</v>
      </c>
      <c r="G9" s="81" t="s">
        <v>8</v>
      </c>
    </row>
    <row r="10" spans="1:7" x14ac:dyDescent="0.25">
      <c r="A10" s="163" t="s">
        <v>9</v>
      </c>
      <c r="B10" s="163"/>
      <c r="C10" s="82">
        <f>C11+C13+C15+C17+C20+C22</f>
        <v>175922.00999999998</v>
      </c>
      <c r="D10" s="82">
        <f>D11+D13+D15+D17+D20+D22</f>
        <v>177060</v>
      </c>
      <c r="E10" s="82">
        <f>E11+E13+E15+E17+E20+E22</f>
        <v>176874</v>
      </c>
      <c r="F10" s="82">
        <f>F11+F13+F15+F17+F20+F22</f>
        <v>176874</v>
      </c>
      <c r="G10" s="82">
        <f>G11+G13+G15+G17+G20+G22</f>
        <v>176874</v>
      </c>
    </row>
    <row r="11" spans="1:7" x14ac:dyDescent="0.25">
      <c r="A11" s="83">
        <v>1</v>
      </c>
      <c r="B11" s="75" t="s">
        <v>65</v>
      </c>
      <c r="C11" s="84">
        <f>C12</f>
        <v>157681.71</v>
      </c>
      <c r="D11" s="84">
        <f t="shared" ref="D11:G11" si="0">D12</f>
        <v>153177</v>
      </c>
      <c r="E11" s="84">
        <f t="shared" si="0"/>
        <v>153177</v>
      </c>
      <c r="F11" s="84">
        <f t="shared" si="0"/>
        <v>153177</v>
      </c>
      <c r="G11" s="84">
        <f t="shared" si="0"/>
        <v>153177</v>
      </c>
    </row>
    <row r="12" spans="1:7" x14ac:dyDescent="0.25">
      <c r="A12" s="85">
        <v>11</v>
      </c>
      <c r="B12" s="54" t="s">
        <v>50</v>
      </c>
      <c r="C12" s="56">
        <f>'[1] Račun prihoda i rashoda'!E21</f>
        <v>157681.71</v>
      </c>
      <c r="D12" s="56">
        <f>'[1] Račun prihoda i rashoda'!F21</f>
        <v>153177</v>
      </c>
      <c r="E12" s="56">
        <f>'[1] Račun prihoda i rashoda'!G21</f>
        <v>153177</v>
      </c>
      <c r="F12" s="56">
        <f>'[1] Račun prihoda i rashoda'!H21</f>
        <v>153177</v>
      </c>
      <c r="G12" s="56">
        <f>'[1] Račun prihoda i rashoda'!I21</f>
        <v>153177</v>
      </c>
    </row>
    <row r="13" spans="1:7" x14ac:dyDescent="0.25">
      <c r="A13" s="83">
        <v>3</v>
      </c>
      <c r="B13" s="86" t="s">
        <v>66</v>
      </c>
      <c r="C13" s="87">
        <f>C14</f>
        <v>0</v>
      </c>
      <c r="D13" s="87">
        <f t="shared" ref="D13:G13" si="1">D14</f>
        <v>0</v>
      </c>
      <c r="E13" s="87">
        <f t="shared" si="1"/>
        <v>0</v>
      </c>
      <c r="F13" s="87">
        <f t="shared" si="1"/>
        <v>0</v>
      </c>
      <c r="G13" s="87">
        <f t="shared" si="1"/>
        <v>0</v>
      </c>
    </row>
    <row r="14" spans="1:7" x14ac:dyDescent="0.25">
      <c r="A14" s="85">
        <v>31</v>
      </c>
      <c r="B14" s="54" t="s">
        <v>44</v>
      </c>
      <c r="C14" s="56">
        <f>'[1] Račun prihoda i rashoda'!E15</f>
        <v>0</v>
      </c>
      <c r="D14" s="56">
        <f>'[1] Račun prihoda i rashoda'!F15</f>
        <v>0</v>
      </c>
      <c r="E14" s="56">
        <f>'[1] Račun prihoda i rashoda'!G15</f>
        <v>0</v>
      </c>
      <c r="F14" s="56"/>
      <c r="G14" s="56"/>
    </row>
    <row r="15" spans="1:7" x14ac:dyDescent="0.25">
      <c r="A15" s="83">
        <v>4</v>
      </c>
      <c r="B15" s="86" t="s">
        <v>67</v>
      </c>
      <c r="C15" s="87">
        <f>SUM(C16)</f>
        <v>4674.25</v>
      </c>
      <c r="D15" s="87">
        <f t="shared" ref="D15:G15" si="2">SUM(D16)</f>
        <v>4983</v>
      </c>
      <c r="E15" s="87">
        <f t="shared" si="2"/>
        <v>5797</v>
      </c>
      <c r="F15" s="87">
        <f t="shared" si="2"/>
        <v>5797</v>
      </c>
      <c r="G15" s="87">
        <f t="shared" si="2"/>
        <v>5797</v>
      </c>
    </row>
    <row r="16" spans="1:7" x14ac:dyDescent="0.25">
      <c r="A16" s="85">
        <v>42</v>
      </c>
      <c r="B16" s="54" t="s">
        <v>46</v>
      </c>
      <c r="C16" s="56">
        <f>'[1] Račun prihoda i rashoda'!E17+'[1] Račun prihoda i rashoda'!E23</f>
        <v>4674.25</v>
      </c>
      <c r="D16" s="56">
        <f>'[1] Račun prihoda i rashoda'!F17+'[1] Račun prihoda i rashoda'!F23</f>
        <v>4983</v>
      </c>
      <c r="E16" s="56">
        <f>'[1] Račun prihoda i rashoda'!G17+'[1] Račun prihoda i rashoda'!G23</f>
        <v>5797</v>
      </c>
      <c r="F16" s="56">
        <f>'[1] Račun prihoda i rashoda'!H17+'[1] Račun prihoda i rashoda'!H23</f>
        <v>5797</v>
      </c>
      <c r="G16" s="56">
        <f>'[1] Račun prihoda i rashoda'!I17+'[1] Račun prihoda i rashoda'!I23</f>
        <v>5797</v>
      </c>
    </row>
    <row r="17" spans="1:7" x14ac:dyDescent="0.25">
      <c r="A17" s="83">
        <v>5</v>
      </c>
      <c r="B17" s="86" t="s">
        <v>68</v>
      </c>
      <c r="C17" s="87">
        <f>C18+C19</f>
        <v>13566.05</v>
      </c>
      <c r="D17" s="87">
        <f t="shared" ref="D17:G17" si="3">D18+D19</f>
        <v>18900</v>
      </c>
      <c r="E17" s="87">
        <f t="shared" si="3"/>
        <v>17900</v>
      </c>
      <c r="F17" s="87">
        <f t="shared" si="3"/>
        <v>17900</v>
      </c>
      <c r="G17" s="87">
        <f t="shared" si="3"/>
        <v>17900</v>
      </c>
    </row>
    <row r="18" spans="1:7" x14ac:dyDescent="0.25">
      <c r="A18" s="85">
        <v>51</v>
      </c>
      <c r="B18" s="54" t="s">
        <v>41</v>
      </c>
      <c r="C18" s="56">
        <f>'[1] Račun prihoda i rashoda'!E12</f>
        <v>13566.05</v>
      </c>
      <c r="D18" s="56">
        <f>'[1] Račun prihoda i rashoda'!F12</f>
        <v>16900</v>
      </c>
      <c r="E18" s="56">
        <f>'[1] Račun prihoda i rashoda'!G12</f>
        <v>16900</v>
      </c>
      <c r="F18" s="56">
        <f>'[1] Račun prihoda i rashoda'!H12</f>
        <v>16900</v>
      </c>
      <c r="G18" s="56">
        <f>'[1] Račun prihoda i rashoda'!I12</f>
        <v>16900</v>
      </c>
    </row>
    <row r="19" spans="1:7" x14ac:dyDescent="0.25">
      <c r="A19" s="85">
        <v>52</v>
      </c>
      <c r="B19" s="54" t="s">
        <v>42</v>
      </c>
      <c r="C19" s="56">
        <f>'[1] Račun prihoda i rashoda'!E13</f>
        <v>0</v>
      </c>
      <c r="D19" s="56">
        <f>'[1] Račun prihoda i rashoda'!F13</f>
        <v>2000</v>
      </c>
      <c r="E19" s="56">
        <f>'[1] Račun prihoda i rashoda'!G13</f>
        <v>1000</v>
      </c>
      <c r="F19" s="56">
        <f>'[1] Račun prihoda i rashoda'!H13</f>
        <v>1000</v>
      </c>
      <c r="G19" s="56">
        <f>'[1] Račun prihoda i rashoda'!I13</f>
        <v>1000</v>
      </c>
    </row>
    <row r="20" spans="1:7" x14ac:dyDescent="0.25">
      <c r="A20" s="83">
        <v>6</v>
      </c>
      <c r="B20" s="88" t="s">
        <v>69</v>
      </c>
      <c r="C20" s="87">
        <f>C21</f>
        <v>0</v>
      </c>
      <c r="D20" s="87">
        <f t="shared" ref="D20:G20" si="4">D21</f>
        <v>0</v>
      </c>
      <c r="E20" s="87">
        <f t="shared" si="4"/>
        <v>0</v>
      </c>
      <c r="F20" s="87">
        <f t="shared" si="4"/>
        <v>0</v>
      </c>
      <c r="G20" s="87">
        <f t="shared" si="4"/>
        <v>0</v>
      </c>
    </row>
    <row r="21" spans="1:7" x14ac:dyDescent="0.25">
      <c r="A21" s="85">
        <v>61</v>
      </c>
      <c r="B21" s="89" t="s">
        <v>48</v>
      </c>
      <c r="C21" s="55">
        <f>'[1] Račun prihoda i rashoda'!E19</f>
        <v>0</v>
      </c>
      <c r="D21" s="56">
        <f>'[1] Račun prihoda i rashoda'!F19</f>
        <v>0</v>
      </c>
      <c r="E21" s="56"/>
      <c r="F21" s="56"/>
      <c r="G21" s="56"/>
    </row>
    <row r="22" spans="1:7" ht="38.25" x14ac:dyDescent="0.25">
      <c r="A22" s="83">
        <v>7</v>
      </c>
      <c r="B22" s="90" t="s">
        <v>70</v>
      </c>
      <c r="C22" s="47">
        <f>C23+C24</f>
        <v>0</v>
      </c>
      <c r="D22" s="47">
        <f t="shared" ref="D22:G22" si="5">D23+D24</f>
        <v>0</v>
      </c>
      <c r="E22" s="47">
        <f t="shared" si="5"/>
        <v>0</v>
      </c>
      <c r="F22" s="47">
        <f t="shared" si="5"/>
        <v>0</v>
      </c>
      <c r="G22" s="47">
        <f t="shared" si="5"/>
        <v>0</v>
      </c>
    </row>
    <row r="23" spans="1:7" x14ac:dyDescent="0.25">
      <c r="A23" s="85">
        <v>71</v>
      </c>
      <c r="B23" s="91" t="s">
        <v>71</v>
      </c>
      <c r="C23" s="55"/>
      <c r="D23" s="56"/>
      <c r="E23" s="56"/>
      <c r="F23" s="56"/>
      <c r="G23" s="92"/>
    </row>
    <row r="24" spans="1:7" x14ac:dyDescent="0.25">
      <c r="A24" s="85">
        <v>72</v>
      </c>
      <c r="B24" s="54" t="s">
        <v>72</v>
      </c>
      <c r="C24" s="55"/>
      <c r="D24" s="56"/>
      <c r="E24" s="56"/>
      <c r="F24" s="56"/>
      <c r="G24" s="92"/>
    </row>
    <row r="26" spans="1:7" ht="37.5" customHeight="1" x14ac:dyDescent="0.25"/>
    <row r="27" spans="1:7" ht="15.75" customHeight="1" x14ac:dyDescent="0.25">
      <c r="B27" s="149" t="s">
        <v>73</v>
      </c>
      <c r="C27" s="149"/>
      <c r="D27" s="149"/>
      <c r="E27" s="149"/>
      <c r="F27" s="149"/>
      <c r="G27" s="149"/>
    </row>
    <row r="28" spans="1:7" ht="18" x14ac:dyDescent="0.25">
      <c r="B28" s="2"/>
      <c r="C28" s="2"/>
      <c r="D28" s="2"/>
      <c r="E28" s="2"/>
      <c r="F28" s="4"/>
      <c r="G28" s="4"/>
    </row>
    <row r="29" spans="1:7" ht="25.5" x14ac:dyDescent="0.25">
      <c r="A29" s="161" t="s">
        <v>63</v>
      </c>
      <c r="B29" s="161"/>
      <c r="C29" s="66" t="s">
        <v>4</v>
      </c>
      <c r="D29" s="81" t="s">
        <v>5</v>
      </c>
      <c r="E29" s="81" t="s">
        <v>6</v>
      </c>
      <c r="F29" s="81" t="s">
        <v>64</v>
      </c>
      <c r="G29" s="81" t="s">
        <v>8</v>
      </c>
    </row>
    <row r="30" spans="1:7" x14ac:dyDescent="0.25">
      <c r="A30" s="162" t="s">
        <v>12</v>
      </c>
      <c r="B30" s="162"/>
      <c r="C30" s="93">
        <f>C31+C33+C35+C37+C40+C42</f>
        <v>176577.24999999997</v>
      </c>
      <c r="D30" s="93">
        <f>D31+D33+D35+D37+D40+D42</f>
        <v>177874.13</v>
      </c>
      <c r="E30" s="93">
        <f>E31+E33+E35+E37+E40+E42</f>
        <v>176874</v>
      </c>
      <c r="F30" s="93">
        <f>F31+F33+F35+F37+F40+F42</f>
        <v>176874</v>
      </c>
      <c r="G30" s="93">
        <f>G31+G33+G35+G37+G40+G42</f>
        <v>176874</v>
      </c>
    </row>
    <row r="31" spans="1:7" ht="15.75" customHeight="1" x14ac:dyDescent="0.25">
      <c r="A31" s="83">
        <v>1</v>
      </c>
      <c r="B31" s="75" t="s">
        <v>65</v>
      </c>
      <c r="C31" s="47">
        <f>C32</f>
        <v>157681.71</v>
      </c>
      <c r="D31" s="47">
        <f t="shared" ref="D31:G31" si="6">D32</f>
        <v>153177</v>
      </c>
      <c r="E31" s="47">
        <f t="shared" si="6"/>
        <v>153177</v>
      </c>
      <c r="F31" s="47">
        <f t="shared" si="6"/>
        <v>153177</v>
      </c>
      <c r="G31" s="47">
        <f t="shared" si="6"/>
        <v>153177</v>
      </c>
    </row>
    <row r="32" spans="1:7" x14ac:dyDescent="0.25">
      <c r="A32" s="85">
        <v>11</v>
      </c>
      <c r="B32" s="54" t="s">
        <v>50</v>
      </c>
      <c r="C32" s="55">
        <f>'[1] Račun prihoda i rashoda'!E31+'[1] Račun prihoda i rashoda'!E33+'[1] Račun prihoda i rashoda'!E39+'[1] Račun prihoda i rashoda'!E42</f>
        <v>157681.71</v>
      </c>
      <c r="D32" s="55">
        <f>'[1] Račun prihoda i rashoda'!F31+'[1] Račun prihoda i rashoda'!F33+'[1] Račun prihoda i rashoda'!F39+'[1] Račun prihoda i rashoda'!F42</f>
        <v>153177</v>
      </c>
      <c r="E32" s="55">
        <f>'[1] Račun prihoda i rashoda'!G31+'[1] Račun prihoda i rashoda'!G33+'[1] Račun prihoda i rashoda'!G39+'[1] Račun prihoda i rashoda'!G42</f>
        <v>153177</v>
      </c>
      <c r="F32" s="55">
        <f>'[1] Račun prihoda i rashoda'!H31+'[1] Račun prihoda i rashoda'!H33+'[1] Račun prihoda i rashoda'!H39+'[1] Račun prihoda i rashoda'!H42</f>
        <v>153177</v>
      </c>
      <c r="G32" s="55">
        <f>'[1] Račun prihoda i rashoda'!I31+'[1] Račun prihoda i rashoda'!I33+'[1] Račun prihoda i rashoda'!I39+'[1] Račun prihoda i rashoda'!I42</f>
        <v>153177</v>
      </c>
    </row>
    <row r="33" spans="1:7" x14ac:dyDescent="0.25">
      <c r="A33" s="83">
        <v>3</v>
      </c>
      <c r="B33" s="86" t="s">
        <v>66</v>
      </c>
      <c r="C33" s="47">
        <f>C34</f>
        <v>0</v>
      </c>
      <c r="D33" s="47">
        <f t="shared" ref="D33:G33" si="7">D34</f>
        <v>0</v>
      </c>
      <c r="E33" s="47">
        <f t="shared" si="7"/>
        <v>0</v>
      </c>
      <c r="F33" s="47">
        <f t="shared" si="7"/>
        <v>0</v>
      </c>
      <c r="G33" s="47">
        <f t="shared" si="7"/>
        <v>0</v>
      </c>
    </row>
    <row r="34" spans="1:7" x14ac:dyDescent="0.25">
      <c r="A34" s="85">
        <v>31</v>
      </c>
      <c r="B34" s="54" t="s">
        <v>44</v>
      </c>
      <c r="C34" s="55">
        <f>'[1] Račun prihoda i rashoda'!E43</f>
        <v>0</v>
      </c>
      <c r="D34" s="55">
        <f>'[1] Račun prihoda i rashoda'!F43</f>
        <v>0</v>
      </c>
      <c r="E34" s="55">
        <f>'[1] Račun prihoda i rashoda'!G43</f>
        <v>0</v>
      </c>
      <c r="F34" s="55">
        <f>'[1] Račun prihoda i rashoda'!H43</f>
        <v>0</v>
      </c>
      <c r="G34" s="55">
        <f>'[1] Račun prihoda i rashoda'!I43</f>
        <v>0</v>
      </c>
    </row>
    <row r="35" spans="1:7" x14ac:dyDescent="0.25">
      <c r="A35" s="83">
        <v>4</v>
      </c>
      <c r="B35" s="86" t="s">
        <v>67</v>
      </c>
      <c r="C35" s="47">
        <f>SUM(C36)</f>
        <v>5329.4900000000007</v>
      </c>
      <c r="D35" s="47">
        <f t="shared" ref="D35:G35" si="8">SUM(D36)</f>
        <v>5797.13</v>
      </c>
      <c r="E35" s="47">
        <f t="shared" si="8"/>
        <v>5797</v>
      </c>
      <c r="F35" s="47">
        <f t="shared" si="8"/>
        <v>5797</v>
      </c>
      <c r="G35" s="47">
        <f t="shared" si="8"/>
        <v>5797</v>
      </c>
    </row>
    <row r="36" spans="1:7" x14ac:dyDescent="0.25">
      <c r="A36" s="85">
        <v>42</v>
      </c>
      <c r="B36" s="54" t="s">
        <v>46</v>
      </c>
      <c r="C36" s="94">
        <f>'[1] Račun prihoda i rashoda'!E34+'[1] Račun prihoda i rashoda'!E44</f>
        <v>5329.4900000000007</v>
      </c>
      <c r="D36" s="94">
        <f>'[1] Račun prihoda i rashoda'!F34+'[1] Račun prihoda i rashoda'!F44</f>
        <v>5797.13</v>
      </c>
      <c r="E36" s="94">
        <f>'[1] Račun prihoda i rashoda'!G34+'[1] Račun prihoda i rashoda'!G44</f>
        <v>5797</v>
      </c>
      <c r="F36" s="94">
        <f>'[1] Račun prihoda i rashoda'!H34+'[1] Račun prihoda i rashoda'!H44</f>
        <v>5797</v>
      </c>
      <c r="G36" s="94">
        <f>'[1] Račun prihoda i rashoda'!I34+'[1] Račun prihoda i rashoda'!I44</f>
        <v>5797</v>
      </c>
    </row>
    <row r="37" spans="1:7" x14ac:dyDescent="0.25">
      <c r="A37" s="83">
        <v>5</v>
      </c>
      <c r="B37" s="86" t="s">
        <v>68</v>
      </c>
      <c r="C37" s="95">
        <f>C38+C39</f>
        <v>13566.05</v>
      </c>
      <c r="D37" s="95">
        <f t="shared" ref="D37:G37" si="9">D38+D39</f>
        <v>18900</v>
      </c>
      <c r="E37" s="95">
        <f t="shared" si="9"/>
        <v>17900</v>
      </c>
      <c r="F37" s="95">
        <f t="shared" si="9"/>
        <v>17900</v>
      </c>
      <c r="G37" s="95">
        <f t="shared" si="9"/>
        <v>17900</v>
      </c>
    </row>
    <row r="38" spans="1:7" x14ac:dyDescent="0.25">
      <c r="A38" s="85">
        <v>51</v>
      </c>
      <c r="B38" s="54" t="s">
        <v>41</v>
      </c>
      <c r="C38" s="96">
        <f>'[1] Račun prihoda i rashoda'!E35+'[1] Račun prihoda i rashoda'!E45</f>
        <v>13566.05</v>
      </c>
      <c r="D38" s="96">
        <f>'[1] Račun prihoda i rashoda'!F35+'[1] Račun prihoda i rashoda'!F45</f>
        <v>16900</v>
      </c>
      <c r="E38" s="96">
        <f>'[1] Račun prihoda i rashoda'!G35+'[1] Račun prihoda i rashoda'!G45</f>
        <v>16900</v>
      </c>
      <c r="F38" s="96">
        <f>'[1] Račun prihoda i rashoda'!H35+'[1] Račun prihoda i rashoda'!H45</f>
        <v>16900</v>
      </c>
      <c r="G38" s="96">
        <f>'[1] Račun prihoda i rashoda'!I35+'[1] Račun prihoda i rashoda'!I45</f>
        <v>16900</v>
      </c>
    </row>
    <row r="39" spans="1:7" x14ac:dyDescent="0.25">
      <c r="A39" s="85">
        <v>52</v>
      </c>
      <c r="B39" s="54" t="s">
        <v>42</v>
      </c>
      <c r="C39" s="96">
        <f>'[1] Račun prihoda i rashoda'!E36+'[1] Račun prihoda i rashoda'!E46</f>
        <v>0</v>
      </c>
      <c r="D39" s="96">
        <f>'[1] Račun prihoda i rashoda'!F36+'[1] Račun prihoda i rashoda'!F46</f>
        <v>2000</v>
      </c>
      <c r="E39" s="96">
        <f>'[1] Račun prihoda i rashoda'!G36+'[1] Račun prihoda i rashoda'!G46</f>
        <v>1000</v>
      </c>
      <c r="F39" s="96">
        <f>'[1] Račun prihoda i rashoda'!H36+'[1] Račun prihoda i rashoda'!H46</f>
        <v>1000</v>
      </c>
      <c r="G39" s="96">
        <f>'[1] Račun prihoda i rashoda'!I36+'[1] Račun prihoda i rashoda'!I46</f>
        <v>1000</v>
      </c>
    </row>
    <row r="40" spans="1:7" x14ac:dyDescent="0.25">
      <c r="A40" s="83">
        <v>6</v>
      </c>
      <c r="B40" s="88" t="s">
        <v>69</v>
      </c>
      <c r="C40" s="95">
        <f>C41</f>
        <v>0</v>
      </c>
      <c r="D40" s="95">
        <f t="shared" ref="D40:G40" si="10">D41</f>
        <v>0</v>
      </c>
      <c r="E40" s="95">
        <f t="shared" si="10"/>
        <v>0</v>
      </c>
      <c r="F40" s="95">
        <f t="shared" si="10"/>
        <v>0</v>
      </c>
      <c r="G40" s="95">
        <f t="shared" si="10"/>
        <v>0</v>
      </c>
    </row>
    <row r="41" spans="1:7" x14ac:dyDescent="0.25">
      <c r="A41" s="85">
        <v>61</v>
      </c>
      <c r="B41" s="89" t="s">
        <v>48</v>
      </c>
      <c r="C41" s="96">
        <f>'[1] Račun prihoda i rashoda'!E37+'[1] Račun prihoda i rashoda'!E47</f>
        <v>0</v>
      </c>
      <c r="D41" s="96">
        <f>'[1] Račun prihoda i rashoda'!F37+'[1] Račun prihoda i rashoda'!F47</f>
        <v>0</v>
      </c>
      <c r="E41" s="96">
        <f>'[1] Račun prihoda i rashoda'!G37+'[1] Račun prihoda i rashoda'!G47</f>
        <v>0</v>
      </c>
      <c r="F41" s="96">
        <f>'[1] Račun prihoda i rashoda'!H37+'[1] Račun prihoda i rashoda'!H47</f>
        <v>0</v>
      </c>
      <c r="G41" s="96">
        <f>'[1] Račun prihoda i rashoda'!I37+'[1] Račun prihoda i rashoda'!I47</f>
        <v>0</v>
      </c>
    </row>
    <row r="42" spans="1:7" ht="38.25" x14ac:dyDescent="0.25">
      <c r="A42" s="83">
        <v>7</v>
      </c>
      <c r="B42" s="90" t="s">
        <v>70</v>
      </c>
      <c r="C42" s="95">
        <f>C43+C44</f>
        <v>0</v>
      </c>
      <c r="D42" s="95">
        <f t="shared" ref="D42:G42" si="11">D43+D44</f>
        <v>0</v>
      </c>
      <c r="E42" s="95">
        <f t="shared" si="11"/>
        <v>0</v>
      </c>
      <c r="F42" s="95">
        <f t="shared" si="11"/>
        <v>0</v>
      </c>
      <c r="G42" s="95">
        <f t="shared" si="11"/>
        <v>0</v>
      </c>
    </row>
    <row r="43" spans="1:7" x14ac:dyDescent="0.25">
      <c r="A43" s="85">
        <v>71</v>
      </c>
      <c r="B43" s="91" t="s">
        <v>71</v>
      </c>
      <c r="C43" s="96"/>
      <c r="D43" s="96"/>
      <c r="E43" s="96"/>
      <c r="F43" s="96"/>
      <c r="G43" s="96"/>
    </row>
    <row r="44" spans="1:7" x14ac:dyDescent="0.25">
      <c r="A44" s="85">
        <v>72</v>
      </c>
      <c r="B44" s="54" t="s">
        <v>72</v>
      </c>
      <c r="C44" s="96"/>
      <c r="D44" s="96"/>
      <c r="E44" s="96"/>
      <c r="F44" s="96"/>
      <c r="G44" s="96"/>
    </row>
    <row r="47" spans="1:7" x14ac:dyDescent="0.25">
      <c r="B47" s="97" t="str">
        <f>[1]SAŽETAK!A38</f>
        <v>Zabok, 02.10.2024.</v>
      </c>
    </row>
  </sheetData>
  <mergeCells count="9">
    <mergeCell ref="B27:G27"/>
    <mergeCell ref="A29:B29"/>
    <mergeCell ref="A30:B30"/>
    <mergeCell ref="B1:G1"/>
    <mergeCell ref="B3:G3"/>
    <mergeCell ref="B5:G5"/>
    <mergeCell ref="B7:G7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view="pageLayout" zoomScaleNormal="100" workbookViewId="0">
      <selection activeCell="A19" sqref="A19"/>
    </sheetView>
  </sheetViews>
  <sheetFormatPr defaultColWidth="9" defaultRowHeight="15" x14ac:dyDescent="0.25"/>
  <cols>
    <col min="1" max="1" width="37.7109375" customWidth="1"/>
    <col min="2" max="6" width="15.28515625" customWidth="1"/>
  </cols>
  <sheetData>
    <row r="1" spans="1:6" ht="56.25" customHeight="1" x14ac:dyDescent="0.25">
      <c r="A1" s="149" t="str">
        <f>[1]SAŽETAK!A1</f>
        <v>FINANCIJSKI PLAN
GRADSKE KNJIŽNICE KSAVER ŠANDOR GJALSKI 
ZA 2025. I PROJEKCIJA ZA 2026. I 2027. GODINU</v>
      </c>
      <c r="B1" s="149"/>
      <c r="C1" s="149"/>
      <c r="D1" s="149"/>
      <c r="E1" s="149"/>
      <c r="F1" s="149"/>
    </row>
    <row r="2" spans="1:6" ht="18" customHeight="1" x14ac:dyDescent="0.25">
      <c r="A2" s="2"/>
      <c r="B2" s="2"/>
      <c r="C2" s="2"/>
      <c r="D2" s="2"/>
      <c r="E2" s="2"/>
      <c r="F2" s="2"/>
    </row>
    <row r="3" spans="1:6" ht="15.75" x14ac:dyDescent="0.25">
      <c r="A3" s="149" t="s">
        <v>1</v>
      </c>
      <c r="B3" s="149"/>
      <c r="C3" s="149"/>
      <c r="D3" s="149"/>
      <c r="E3" s="150"/>
      <c r="F3" s="150"/>
    </row>
    <row r="4" spans="1:6" ht="18" x14ac:dyDescent="0.25">
      <c r="A4" s="2"/>
      <c r="B4" s="2"/>
      <c r="C4" s="2"/>
      <c r="D4" s="2"/>
      <c r="E4" s="4"/>
      <c r="F4" s="4"/>
    </row>
    <row r="5" spans="1:6" ht="18" customHeight="1" x14ac:dyDescent="0.25">
      <c r="A5" s="149" t="s">
        <v>29</v>
      </c>
      <c r="B5" s="156"/>
      <c r="C5" s="156"/>
      <c r="D5" s="156"/>
      <c r="E5" s="156"/>
      <c r="F5" s="156"/>
    </row>
    <row r="6" spans="1:6" ht="18" x14ac:dyDescent="0.25">
      <c r="A6" s="2"/>
      <c r="B6" s="2"/>
      <c r="C6" s="2"/>
      <c r="D6" s="2"/>
      <c r="E6" s="4"/>
      <c r="F6" s="4"/>
    </row>
    <row r="7" spans="1:6" ht="15.75" x14ac:dyDescent="0.25">
      <c r="A7" s="149" t="s">
        <v>74</v>
      </c>
      <c r="B7" s="157"/>
      <c r="C7" s="157"/>
      <c r="D7" s="157"/>
      <c r="E7" s="157"/>
      <c r="F7" s="157"/>
    </row>
    <row r="8" spans="1:6" ht="18" x14ac:dyDescent="0.25">
      <c r="A8" s="2"/>
      <c r="B8" s="2"/>
      <c r="C8" s="2"/>
      <c r="D8" s="2"/>
      <c r="E8" s="4"/>
      <c r="F8" s="4"/>
    </row>
    <row r="9" spans="1:6" ht="25.5" customHeight="1" x14ac:dyDescent="0.25">
      <c r="A9" s="81" t="s">
        <v>75</v>
      </c>
      <c r="B9" s="44" t="s">
        <v>4</v>
      </c>
      <c r="C9" s="44" t="s">
        <v>35</v>
      </c>
      <c r="D9" s="44" t="s">
        <v>36</v>
      </c>
      <c r="E9" s="44" t="s">
        <v>37</v>
      </c>
      <c r="F9" s="44" t="s">
        <v>38</v>
      </c>
    </row>
    <row r="10" spans="1:6" x14ac:dyDescent="0.25">
      <c r="A10" s="81"/>
      <c r="B10" s="65" t="s">
        <v>3</v>
      </c>
      <c r="C10" s="65" t="s">
        <v>3</v>
      </c>
      <c r="D10" s="65" t="s">
        <v>3</v>
      </c>
      <c r="E10" s="65" t="s">
        <v>3</v>
      </c>
      <c r="F10" s="65" t="s">
        <v>3</v>
      </c>
    </row>
    <row r="11" spans="1:6" ht="15.75" customHeight="1" x14ac:dyDescent="0.25">
      <c r="A11" s="98" t="s">
        <v>76</v>
      </c>
      <c r="B11" s="99">
        <f t="shared" ref="B11:F12" si="0">B12</f>
        <v>176577.25</v>
      </c>
      <c r="C11" s="99">
        <f t="shared" si="0"/>
        <v>177874.13</v>
      </c>
      <c r="D11" s="99">
        <f t="shared" si="0"/>
        <v>176874</v>
      </c>
      <c r="E11" s="99">
        <f t="shared" si="0"/>
        <v>176874</v>
      </c>
      <c r="F11" s="99">
        <f t="shared" si="0"/>
        <v>176874</v>
      </c>
    </row>
    <row r="12" spans="1:6" ht="15.75" customHeight="1" x14ac:dyDescent="0.25">
      <c r="A12" s="46" t="s">
        <v>77</v>
      </c>
      <c r="B12" s="67">
        <f t="shared" si="0"/>
        <v>176577.25</v>
      </c>
      <c r="C12" s="67">
        <f>C13</f>
        <v>177874.13</v>
      </c>
      <c r="D12" s="67">
        <f t="shared" si="0"/>
        <v>176874</v>
      </c>
      <c r="E12" s="67">
        <f t="shared" si="0"/>
        <v>176874</v>
      </c>
      <c r="F12" s="67">
        <f t="shared" si="0"/>
        <v>176874</v>
      </c>
    </row>
    <row r="13" spans="1:6" x14ac:dyDescent="0.25">
      <c r="A13" s="100" t="s">
        <v>78</v>
      </c>
      <c r="B13" s="101">
        <f>'[1] Račun prihoda i rashoda'!E48</f>
        <v>176577.25</v>
      </c>
      <c r="C13" s="102">
        <f>'[1] Račun prihoda i rashoda'!F48</f>
        <v>177874.13</v>
      </c>
      <c r="D13" s="102">
        <f>'[1] Račun prihoda i rashoda'!G48</f>
        <v>176874</v>
      </c>
      <c r="E13" s="102">
        <f>'[1] Račun prihoda i rashoda'!H48</f>
        <v>176874</v>
      </c>
      <c r="F13" s="102">
        <f>'[1] Račun prihoda i rashoda'!I48</f>
        <v>176874</v>
      </c>
    </row>
    <row r="15" spans="1:6" x14ac:dyDescent="0.25">
      <c r="A15" s="39" t="str">
        <f>[1]SAŽETAK!A38</f>
        <v>Zabok, 02.10.2024.</v>
      </c>
    </row>
  </sheetData>
  <mergeCells count="4">
    <mergeCell ref="A1:F1"/>
    <mergeCell ref="A3:F3"/>
    <mergeCell ref="A5:F5"/>
    <mergeCell ref="A7:F7"/>
  </mergeCells>
  <pageMargins left="0.9055118110236221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6"/>
  <sheetViews>
    <sheetView showWhiteSpace="0" view="pageLayout" zoomScaleNormal="100" workbookViewId="0">
      <selection activeCell="D18" sqref="D18"/>
    </sheetView>
  </sheetViews>
  <sheetFormatPr defaultRowHeight="15" x14ac:dyDescent="0.25"/>
  <cols>
    <col min="1" max="1" width="7.42578125" bestFit="1" customWidth="1"/>
    <col min="2" max="2" width="7.5703125" customWidth="1"/>
    <col min="3" max="3" width="5.42578125" bestFit="1" customWidth="1"/>
    <col min="4" max="4" width="31.7109375" customWidth="1"/>
    <col min="5" max="5" width="15" bestFit="1" customWidth="1"/>
    <col min="6" max="6" width="11" bestFit="1" customWidth="1"/>
    <col min="7" max="7" width="13.7109375" bestFit="1" customWidth="1"/>
    <col min="8" max="8" width="13.5703125" customWidth="1"/>
    <col min="9" max="9" width="13.28515625" customWidth="1"/>
  </cols>
  <sheetData>
    <row r="1" spans="1:9" ht="52.5" customHeight="1" x14ac:dyDescent="0.25">
      <c r="A1" s="149" t="str">
        <f>[1]SAŽETAK!A1</f>
        <v>FINANCIJSKI PLAN
GRADSKE KNJIŽNICE KSAVER ŠANDOR GJALSKI 
ZA 2025. I PROJEKCIJA ZA 2026. I 2027. GODINU</v>
      </c>
      <c r="B1" s="149"/>
      <c r="C1" s="149"/>
      <c r="D1" s="149"/>
      <c r="E1" s="149"/>
      <c r="F1" s="149"/>
      <c r="G1" s="149"/>
      <c r="H1" s="149"/>
      <c r="I1" s="149"/>
    </row>
    <row r="2" spans="1:9" ht="18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149" t="s">
        <v>1</v>
      </c>
      <c r="B3" s="149"/>
      <c r="C3" s="149"/>
      <c r="D3" s="149"/>
      <c r="E3" s="149"/>
      <c r="F3" s="149"/>
      <c r="G3" s="149"/>
      <c r="H3" s="150"/>
      <c r="I3" s="150"/>
    </row>
    <row r="4" spans="1:9" ht="18" x14ac:dyDescent="0.25">
      <c r="A4" s="2"/>
      <c r="B4" s="2"/>
      <c r="C4" s="2"/>
      <c r="D4" s="2"/>
      <c r="E4" s="2"/>
      <c r="F4" s="2"/>
      <c r="G4" s="2"/>
      <c r="H4" s="4"/>
      <c r="I4" s="4"/>
    </row>
    <row r="5" spans="1:9" ht="18" customHeight="1" x14ac:dyDescent="0.25">
      <c r="A5" s="149" t="s">
        <v>79</v>
      </c>
      <c r="B5" s="156"/>
      <c r="C5" s="156"/>
      <c r="D5" s="156"/>
      <c r="E5" s="156"/>
      <c r="F5" s="156"/>
      <c r="G5" s="156"/>
      <c r="H5" s="156"/>
      <c r="I5" s="156"/>
    </row>
    <row r="6" spans="1:9" ht="18" x14ac:dyDescent="0.25">
      <c r="A6" s="2"/>
      <c r="B6" s="2"/>
      <c r="C6" s="2"/>
      <c r="D6" s="2"/>
      <c r="E6" s="2"/>
      <c r="F6" s="2"/>
      <c r="G6" s="2"/>
      <c r="H6" s="4"/>
      <c r="I6" s="103" t="s">
        <v>3</v>
      </c>
    </row>
    <row r="7" spans="1:9" ht="27" customHeight="1" x14ac:dyDescent="0.25">
      <c r="A7" s="64" t="s">
        <v>31</v>
      </c>
      <c r="B7" s="65" t="s">
        <v>32</v>
      </c>
      <c r="C7" s="65" t="s">
        <v>33</v>
      </c>
      <c r="D7" s="65" t="s">
        <v>80</v>
      </c>
      <c r="E7" s="65" t="s">
        <v>4</v>
      </c>
      <c r="F7" s="64" t="s">
        <v>35</v>
      </c>
      <c r="G7" s="64" t="s">
        <v>36</v>
      </c>
      <c r="H7" s="64" t="s">
        <v>37</v>
      </c>
      <c r="I7" s="64" t="s">
        <v>38</v>
      </c>
    </row>
    <row r="8" spans="1:9" ht="25.5" x14ac:dyDescent="0.25">
      <c r="A8" s="48">
        <v>8</v>
      </c>
      <c r="B8" s="48"/>
      <c r="C8" s="48"/>
      <c r="D8" s="98" t="s">
        <v>81</v>
      </c>
      <c r="E8" s="104">
        <v>0</v>
      </c>
      <c r="F8" s="105">
        <v>0</v>
      </c>
      <c r="G8" s="105">
        <v>0</v>
      </c>
      <c r="H8" s="105">
        <v>0</v>
      </c>
      <c r="I8" s="105">
        <v>0</v>
      </c>
    </row>
    <row r="9" spans="1:9" x14ac:dyDescent="0.25">
      <c r="A9" s="45"/>
      <c r="B9" s="60">
        <v>84</v>
      </c>
      <c r="C9" s="60"/>
      <c r="D9" s="89" t="s">
        <v>82</v>
      </c>
      <c r="E9" s="106"/>
      <c r="F9" s="107"/>
      <c r="G9" s="107"/>
      <c r="H9" s="107"/>
      <c r="I9" s="107"/>
    </row>
    <row r="10" spans="1:9" x14ac:dyDescent="0.25">
      <c r="A10" s="52"/>
      <c r="B10" s="52"/>
      <c r="C10" s="53">
        <v>81</v>
      </c>
      <c r="D10" s="108" t="s">
        <v>83</v>
      </c>
      <c r="E10" s="106"/>
      <c r="F10" s="107"/>
      <c r="G10" s="107"/>
      <c r="H10" s="107"/>
      <c r="I10" s="107"/>
    </row>
    <row r="11" spans="1:9" ht="25.5" x14ac:dyDescent="0.25">
      <c r="A11" s="109">
        <v>5</v>
      </c>
      <c r="B11" s="109"/>
      <c r="C11" s="109"/>
      <c r="D11" s="110" t="s">
        <v>84</v>
      </c>
      <c r="E11" s="104">
        <v>0</v>
      </c>
      <c r="F11" s="105">
        <v>0</v>
      </c>
      <c r="G11" s="105">
        <v>0</v>
      </c>
      <c r="H11" s="105">
        <v>0</v>
      </c>
      <c r="I11" s="105">
        <v>0</v>
      </c>
    </row>
    <row r="12" spans="1:9" ht="25.5" x14ac:dyDescent="0.25">
      <c r="A12" s="60"/>
      <c r="B12" s="60">
        <v>54</v>
      </c>
      <c r="C12" s="60"/>
      <c r="D12" s="111" t="s">
        <v>85</v>
      </c>
      <c r="E12" s="106"/>
      <c r="F12" s="107"/>
      <c r="G12" s="107"/>
      <c r="H12" s="107"/>
      <c r="I12" s="112"/>
    </row>
    <row r="13" spans="1:9" x14ac:dyDescent="0.25">
      <c r="A13" s="60"/>
      <c r="B13" s="60"/>
      <c r="C13" s="53">
        <v>11</v>
      </c>
      <c r="D13" s="54" t="s">
        <v>50</v>
      </c>
      <c r="E13" s="106"/>
      <c r="F13" s="107"/>
      <c r="G13" s="107"/>
      <c r="H13" s="107"/>
      <c r="I13" s="112"/>
    </row>
    <row r="14" spans="1:9" x14ac:dyDescent="0.25">
      <c r="A14" s="60"/>
      <c r="B14" s="60"/>
      <c r="C14" s="53">
        <v>42</v>
      </c>
      <c r="D14" s="54" t="s">
        <v>46</v>
      </c>
      <c r="E14" s="106"/>
      <c r="F14" s="107"/>
      <c r="G14" s="107"/>
      <c r="H14" s="107"/>
      <c r="I14" s="112"/>
    </row>
    <row r="16" spans="1:9" x14ac:dyDescent="0.25">
      <c r="A16" s="39" t="str">
        <f>[1]SAŽETAK!A38</f>
        <v>Zabok, 02.10.2024.</v>
      </c>
    </row>
  </sheetData>
  <mergeCells count="3">
    <mergeCell ref="A1:I1"/>
    <mergeCell ref="A3:I3"/>
    <mergeCell ref="A5:I5"/>
  </mergeCells>
  <pageMargins left="1.1023622047244095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F29" sqref="F29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49" t="str">
        <f>[1]SAŽETAK!A1</f>
        <v>FINANCIJSKI PLAN
GRADSKE KNJIŽNICE KSAVER ŠANDOR GJALSKI 
ZA 2025. I PROJEKCIJA ZA 2026. I 2027. GODINU</v>
      </c>
      <c r="B1" s="149"/>
      <c r="C1" s="149"/>
      <c r="D1" s="149"/>
      <c r="E1" s="149"/>
      <c r="F1" s="149"/>
    </row>
    <row r="2" spans="1:6" ht="18" customHeight="1" x14ac:dyDescent="0.25">
      <c r="A2" s="2"/>
      <c r="B2" s="2"/>
      <c r="C2" s="2"/>
      <c r="D2" s="2"/>
      <c r="E2" s="2"/>
      <c r="F2" s="2"/>
    </row>
    <row r="3" spans="1:6" ht="15.75" customHeight="1" x14ac:dyDescent="0.25">
      <c r="A3" s="149" t="s">
        <v>1</v>
      </c>
      <c r="B3" s="149"/>
      <c r="C3" s="149"/>
      <c r="D3" s="149"/>
      <c r="E3" s="149"/>
      <c r="F3" s="149"/>
    </row>
    <row r="4" spans="1:6" ht="18" x14ac:dyDescent="0.25">
      <c r="A4" s="2"/>
      <c r="B4" s="2"/>
      <c r="C4" s="2"/>
      <c r="D4" s="2"/>
      <c r="E4" s="4"/>
      <c r="F4" s="4"/>
    </row>
    <row r="5" spans="1:6" ht="18" customHeight="1" x14ac:dyDescent="0.25">
      <c r="A5" s="149" t="s">
        <v>86</v>
      </c>
      <c r="B5" s="149"/>
      <c r="C5" s="149"/>
      <c r="D5" s="149"/>
      <c r="E5" s="149"/>
      <c r="F5" s="149"/>
    </row>
    <row r="6" spans="1:6" ht="18" x14ac:dyDescent="0.25">
      <c r="A6" s="2"/>
      <c r="B6" s="2"/>
      <c r="C6" s="2"/>
      <c r="D6" s="2"/>
      <c r="E6" s="4"/>
      <c r="F6" s="4"/>
    </row>
    <row r="7" spans="1:6" ht="25.5" x14ac:dyDescent="0.25">
      <c r="A7" s="81" t="s">
        <v>63</v>
      </c>
      <c r="B7" s="81" t="s">
        <v>4</v>
      </c>
      <c r="C7" s="81" t="s">
        <v>5</v>
      </c>
      <c r="D7" s="81" t="s">
        <v>6</v>
      </c>
      <c r="E7" s="81" t="s">
        <v>64</v>
      </c>
      <c r="F7" s="81" t="s">
        <v>8</v>
      </c>
    </row>
    <row r="8" spans="1:6" x14ac:dyDescent="0.25">
      <c r="A8" s="98" t="s">
        <v>87</v>
      </c>
      <c r="B8" s="105">
        <v>0</v>
      </c>
      <c r="C8" s="105">
        <v>0</v>
      </c>
      <c r="D8" s="105">
        <v>0</v>
      </c>
      <c r="E8" s="105">
        <v>0</v>
      </c>
      <c r="F8" s="105">
        <v>0</v>
      </c>
    </row>
    <row r="9" spans="1:6" ht="25.5" x14ac:dyDescent="0.25">
      <c r="A9" s="46" t="s">
        <v>88</v>
      </c>
      <c r="B9" s="107"/>
      <c r="C9" s="107"/>
      <c r="D9" s="107"/>
      <c r="E9" s="107"/>
      <c r="F9" s="107"/>
    </row>
    <row r="10" spans="1:6" ht="25.5" x14ac:dyDescent="0.25">
      <c r="A10" s="108" t="s">
        <v>89</v>
      </c>
      <c r="B10" s="107"/>
      <c r="C10" s="107"/>
      <c r="D10" s="107"/>
      <c r="E10" s="107"/>
      <c r="F10" s="107"/>
    </row>
    <row r="11" spans="1:6" x14ac:dyDescent="0.25">
      <c r="A11" s="108"/>
      <c r="B11" s="107"/>
      <c r="C11" s="107"/>
      <c r="D11" s="107"/>
      <c r="E11" s="107"/>
      <c r="F11" s="107"/>
    </row>
    <row r="12" spans="1:6" x14ac:dyDescent="0.25">
      <c r="A12" s="98" t="s">
        <v>90</v>
      </c>
      <c r="B12" s="105">
        <v>0</v>
      </c>
      <c r="C12" s="105">
        <v>0</v>
      </c>
      <c r="D12" s="105">
        <v>0</v>
      </c>
      <c r="E12" s="105">
        <v>0</v>
      </c>
      <c r="F12" s="105">
        <v>0</v>
      </c>
    </row>
    <row r="13" spans="1:6" x14ac:dyDescent="0.25">
      <c r="A13" s="75" t="s">
        <v>91</v>
      </c>
      <c r="B13" s="107"/>
      <c r="C13" s="107"/>
      <c r="D13" s="107"/>
      <c r="E13" s="107"/>
      <c r="F13" s="107"/>
    </row>
    <row r="14" spans="1:6" x14ac:dyDescent="0.25">
      <c r="A14" s="54" t="s">
        <v>92</v>
      </c>
      <c r="B14" s="107"/>
      <c r="C14" s="107"/>
      <c r="D14" s="107"/>
      <c r="E14" s="107"/>
      <c r="F14" s="112"/>
    </row>
    <row r="15" spans="1:6" x14ac:dyDescent="0.25">
      <c r="A15" s="75" t="s">
        <v>93</v>
      </c>
      <c r="B15" s="107"/>
      <c r="C15" s="107"/>
      <c r="D15" s="107"/>
      <c r="E15" s="107"/>
      <c r="F15" s="112"/>
    </row>
    <row r="16" spans="1:6" x14ac:dyDescent="0.25">
      <c r="A16" s="54" t="s">
        <v>94</v>
      </c>
      <c r="B16" s="107"/>
      <c r="C16" s="107"/>
      <c r="D16" s="107"/>
      <c r="E16" s="107"/>
      <c r="F16" s="112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4"/>
  <sheetViews>
    <sheetView tabSelected="1" view="pageLayout" zoomScaleNormal="80" workbookViewId="0">
      <selection activeCell="H14" sqref="H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28515625" customWidth="1"/>
    <col min="4" max="4" width="45.7109375" customWidth="1"/>
    <col min="5" max="5" width="13.28515625" bestFit="1" customWidth="1"/>
    <col min="6" max="6" width="12" customWidth="1"/>
    <col min="7" max="7" width="14.42578125" customWidth="1"/>
    <col min="8" max="8" width="13.140625" customWidth="1"/>
    <col min="9" max="9" width="12.140625" customWidth="1"/>
  </cols>
  <sheetData>
    <row r="1" spans="1:13" ht="48.75" customHeight="1" x14ac:dyDescent="0.25">
      <c r="A1" s="131" t="str">
        <f>[1]SAŽETAK!A1</f>
        <v>FINANCIJSKI PLAN
GRADSKE KNJIŽNICE KSAVER ŠANDOR GJALSKI 
ZA 2025. I PROJEKCIJA ZA 2026. I 2027. GODINU</v>
      </c>
      <c r="B1" s="131"/>
      <c r="C1" s="131"/>
      <c r="D1" s="131"/>
      <c r="E1" s="131"/>
      <c r="F1" s="131"/>
      <c r="G1" s="131"/>
      <c r="H1" s="131"/>
      <c r="I1" s="131"/>
    </row>
    <row r="2" spans="1:13" ht="4.5" customHeight="1" x14ac:dyDescent="0.25">
      <c r="A2" s="2"/>
      <c r="B2" s="2"/>
      <c r="C2" s="2"/>
      <c r="D2" s="2"/>
      <c r="E2" s="2"/>
      <c r="F2" s="2"/>
      <c r="G2" s="2"/>
      <c r="H2" s="4"/>
      <c r="I2" s="4"/>
    </row>
    <row r="3" spans="1:13" ht="18" customHeight="1" x14ac:dyDescent="0.25">
      <c r="A3" s="131" t="s">
        <v>95</v>
      </c>
      <c r="B3" s="132"/>
      <c r="C3" s="132"/>
      <c r="D3" s="132"/>
      <c r="E3" s="132"/>
      <c r="F3" s="132"/>
      <c r="G3" s="132"/>
      <c r="H3" s="132"/>
      <c r="I3" s="132"/>
    </row>
    <row r="4" spans="1:13" ht="18" customHeight="1" x14ac:dyDescent="0.25">
      <c r="A4" s="2"/>
      <c r="B4" s="2"/>
      <c r="C4" s="2"/>
      <c r="D4" s="2"/>
      <c r="E4" s="2"/>
      <c r="F4" s="2"/>
      <c r="G4" s="2"/>
      <c r="H4" s="4"/>
      <c r="I4" s="113"/>
    </row>
    <row r="5" spans="1:13" ht="27" customHeight="1" x14ac:dyDescent="0.25">
      <c r="A5" s="186" t="s">
        <v>96</v>
      </c>
      <c r="B5" s="187"/>
      <c r="C5" s="188"/>
      <c r="D5" s="66" t="s">
        <v>97</v>
      </c>
      <c r="E5" s="43" t="s">
        <v>4</v>
      </c>
      <c r="F5" s="114" t="s">
        <v>35</v>
      </c>
      <c r="G5" s="114" t="s">
        <v>36</v>
      </c>
      <c r="H5" s="114" t="s">
        <v>37</v>
      </c>
      <c r="I5" s="114" t="s">
        <v>38</v>
      </c>
    </row>
    <row r="6" spans="1:13" ht="27" customHeight="1" x14ac:dyDescent="0.25">
      <c r="A6" s="189" t="s">
        <v>115</v>
      </c>
      <c r="B6" s="190"/>
      <c r="C6" s="190"/>
      <c r="D6" s="191"/>
      <c r="E6" s="67">
        <f>E7</f>
        <v>176577.25</v>
      </c>
      <c r="F6" s="67">
        <f t="shared" ref="F6:I7" si="0">F7</f>
        <v>177874.13</v>
      </c>
      <c r="G6" s="67">
        <f t="shared" si="0"/>
        <v>176874</v>
      </c>
      <c r="H6" s="67">
        <f t="shared" si="0"/>
        <v>176874</v>
      </c>
      <c r="I6" s="67">
        <f t="shared" si="0"/>
        <v>176874</v>
      </c>
    </row>
    <row r="7" spans="1:13" ht="27" customHeight="1" x14ac:dyDescent="0.25">
      <c r="A7" s="189" t="s">
        <v>116</v>
      </c>
      <c r="B7" s="190"/>
      <c r="C7" s="190"/>
      <c r="D7" s="191"/>
      <c r="E7" s="67">
        <f>E8</f>
        <v>176577.25</v>
      </c>
      <c r="F7" s="67">
        <f t="shared" si="0"/>
        <v>177874.13</v>
      </c>
      <c r="G7" s="67">
        <f t="shared" si="0"/>
        <v>176874</v>
      </c>
      <c r="H7" s="67">
        <f t="shared" si="0"/>
        <v>176874</v>
      </c>
      <c r="I7" s="67">
        <f t="shared" si="0"/>
        <v>176874</v>
      </c>
    </row>
    <row r="8" spans="1:13" x14ac:dyDescent="0.25">
      <c r="A8" s="189" t="s">
        <v>98</v>
      </c>
      <c r="B8" s="190"/>
      <c r="C8" s="191"/>
      <c r="D8" s="129" t="s">
        <v>99</v>
      </c>
      <c r="E8" s="67">
        <f>E15+E35</f>
        <v>176577.25</v>
      </c>
      <c r="F8" s="67">
        <f t="shared" ref="F8:I8" si="1">F15+F35</f>
        <v>177874.13</v>
      </c>
      <c r="G8" s="67">
        <f t="shared" si="1"/>
        <v>176874</v>
      </c>
      <c r="H8" s="67">
        <f t="shared" si="1"/>
        <v>176874</v>
      </c>
      <c r="I8" s="67">
        <f t="shared" si="1"/>
        <v>176874</v>
      </c>
      <c r="K8" s="78"/>
    </row>
    <row r="9" spans="1:13" x14ac:dyDescent="0.25">
      <c r="A9" s="179" t="s">
        <v>117</v>
      </c>
      <c r="B9" s="180"/>
      <c r="C9" s="180"/>
      <c r="D9" s="181"/>
      <c r="E9" s="99">
        <f>SUM(E10:E14)</f>
        <v>176577.24999999997</v>
      </c>
      <c r="F9" s="99">
        <f t="shared" ref="F9:I9" si="2">SUM(F10:F14)</f>
        <v>177874.13</v>
      </c>
      <c r="G9" s="99">
        <f t="shared" si="2"/>
        <v>176874</v>
      </c>
      <c r="H9" s="99">
        <f t="shared" si="2"/>
        <v>176874</v>
      </c>
      <c r="I9" s="99">
        <f t="shared" si="2"/>
        <v>176874</v>
      </c>
      <c r="K9" s="78"/>
    </row>
    <row r="10" spans="1:13" x14ac:dyDescent="0.25">
      <c r="A10" s="182">
        <v>11</v>
      </c>
      <c r="B10" s="182"/>
      <c r="C10" s="182"/>
      <c r="D10" s="130" t="s">
        <v>50</v>
      </c>
      <c r="E10" s="70">
        <f>E16</f>
        <v>157681.71</v>
      </c>
      <c r="F10" s="70">
        <f t="shared" ref="F10:I10" si="3">F16</f>
        <v>153177</v>
      </c>
      <c r="G10" s="70">
        <f t="shared" si="3"/>
        <v>153177</v>
      </c>
      <c r="H10" s="70">
        <f t="shared" si="3"/>
        <v>153177</v>
      </c>
      <c r="I10" s="70">
        <f t="shared" si="3"/>
        <v>153177</v>
      </c>
      <c r="K10" s="78"/>
    </row>
    <row r="11" spans="1:13" x14ac:dyDescent="0.25">
      <c r="A11" s="182">
        <v>42</v>
      </c>
      <c r="B11" s="182"/>
      <c r="C11" s="182"/>
      <c r="D11" s="130" t="s">
        <v>46</v>
      </c>
      <c r="E11" s="70">
        <f>E36</f>
        <v>5329.49</v>
      </c>
      <c r="F11" s="70">
        <f t="shared" ref="F11:I11" si="4">F36</f>
        <v>5797.13</v>
      </c>
      <c r="G11" s="70">
        <f t="shared" si="4"/>
        <v>5797</v>
      </c>
      <c r="H11" s="70">
        <f t="shared" si="4"/>
        <v>5797</v>
      </c>
      <c r="I11" s="70">
        <f t="shared" si="4"/>
        <v>5797</v>
      </c>
      <c r="K11" s="78"/>
    </row>
    <row r="12" spans="1:13" x14ac:dyDescent="0.25">
      <c r="A12" s="182">
        <v>51</v>
      </c>
      <c r="B12" s="182"/>
      <c r="C12" s="182"/>
      <c r="D12" s="130" t="s">
        <v>41</v>
      </c>
      <c r="E12" s="70">
        <f>E49</f>
        <v>13566.05</v>
      </c>
      <c r="F12" s="70">
        <f t="shared" ref="F12:I12" si="5">F49</f>
        <v>16900</v>
      </c>
      <c r="G12" s="70">
        <f t="shared" si="5"/>
        <v>16900</v>
      </c>
      <c r="H12" s="70">
        <f t="shared" si="5"/>
        <v>16900</v>
      </c>
      <c r="I12" s="70">
        <f t="shared" si="5"/>
        <v>16900</v>
      </c>
      <c r="K12" s="78"/>
    </row>
    <row r="13" spans="1:13" x14ac:dyDescent="0.25">
      <c r="A13" s="182">
        <v>52</v>
      </c>
      <c r="B13" s="182"/>
      <c r="C13" s="182"/>
      <c r="D13" s="130" t="s">
        <v>42</v>
      </c>
      <c r="E13" s="70">
        <f>E59</f>
        <v>0</v>
      </c>
      <c r="F13" s="70">
        <f t="shared" ref="F13:I13" si="6">F59</f>
        <v>2000</v>
      </c>
      <c r="G13" s="70">
        <f t="shared" si="6"/>
        <v>1000</v>
      </c>
      <c r="H13" s="70">
        <f t="shared" si="6"/>
        <v>1000</v>
      </c>
      <c r="I13" s="70">
        <f t="shared" si="6"/>
        <v>1000</v>
      </c>
      <c r="K13" s="78"/>
    </row>
    <row r="14" spans="1:13" x14ac:dyDescent="0.25">
      <c r="A14" s="183">
        <v>61</v>
      </c>
      <c r="B14" s="184"/>
      <c r="C14" s="185"/>
      <c r="D14" s="130" t="s">
        <v>48</v>
      </c>
      <c r="E14" s="70">
        <f>E66</f>
        <v>0</v>
      </c>
      <c r="F14" s="70">
        <f t="shared" ref="F14:I14" si="7">F66</f>
        <v>0</v>
      </c>
      <c r="G14" s="70">
        <f t="shared" si="7"/>
        <v>0</v>
      </c>
      <c r="H14" s="70">
        <f t="shared" si="7"/>
        <v>0</v>
      </c>
      <c r="I14" s="70">
        <f t="shared" si="7"/>
        <v>0</v>
      </c>
      <c r="K14" s="78"/>
    </row>
    <row r="15" spans="1:13" ht="27" customHeight="1" x14ac:dyDescent="0.25">
      <c r="A15" s="176" t="s">
        <v>100</v>
      </c>
      <c r="B15" s="177"/>
      <c r="C15" s="178"/>
      <c r="D15" s="115" t="s">
        <v>101</v>
      </c>
      <c r="E15" s="116">
        <f>E16</f>
        <v>157681.71</v>
      </c>
      <c r="F15" s="116">
        <f t="shared" ref="F15:I15" si="8">F16</f>
        <v>153177</v>
      </c>
      <c r="G15" s="116">
        <f t="shared" si="8"/>
        <v>153177</v>
      </c>
      <c r="H15" s="116">
        <f t="shared" si="8"/>
        <v>153177</v>
      </c>
      <c r="I15" s="116">
        <f t="shared" si="8"/>
        <v>153177</v>
      </c>
      <c r="M15" s="78"/>
    </row>
    <row r="16" spans="1:13" x14ac:dyDescent="0.25">
      <c r="A16" s="167" t="s">
        <v>102</v>
      </c>
      <c r="B16" s="168"/>
      <c r="C16" s="169"/>
      <c r="D16" s="125" t="s">
        <v>50</v>
      </c>
      <c r="E16" s="117">
        <f>E17+E30</f>
        <v>157681.71</v>
      </c>
      <c r="F16" s="117">
        <f t="shared" ref="F16:I16" si="9">F17+F30</f>
        <v>153177</v>
      </c>
      <c r="G16" s="117">
        <f t="shared" si="9"/>
        <v>153177</v>
      </c>
      <c r="H16" s="117">
        <f t="shared" si="9"/>
        <v>153177</v>
      </c>
      <c r="I16" s="117">
        <f t="shared" si="9"/>
        <v>153177</v>
      </c>
    </row>
    <row r="17" spans="1:9" x14ac:dyDescent="0.25">
      <c r="A17" s="170">
        <v>3</v>
      </c>
      <c r="B17" s="171"/>
      <c r="C17" s="172"/>
      <c r="D17" s="124" t="s">
        <v>55</v>
      </c>
      <c r="E17" s="99">
        <f>E18+E22+E28</f>
        <v>148754.63</v>
      </c>
      <c r="F17" s="99">
        <f>F18+F22+F28</f>
        <v>144677</v>
      </c>
      <c r="G17" s="99">
        <f>G18+G22+G28</f>
        <v>144677</v>
      </c>
      <c r="H17" s="99">
        <f>H18+H22+H28</f>
        <v>144677</v>
      </c>
      <c r="I17" s="99">
        <f>I18+I22+I28</f>
        <v>144677</v>
      </c>
    </row>
    <row r="18" spans="1:9" x14ac:dyDescent="0.25">
      <c r="A18" s="164">
        <v>31</v>
      </c>
      <c r="B18" s="165"/>
      <c r="C18" s="166"/>
      <c r="D18" s="118" t="s">
        <v>56</v>
      </c>
      <c r="E18" s="119">
        <f>SUM(E19:E21)</f>
        <v>100699.57</v>
      </c>
      <c r="F18" s="120">
        <f>SUM(F19:F21)</f>
        <v>92228</v>
      </c>
      <c r="G18" s="120">
        <f>SUM(G19:G21)</f>
        <v>92228</v>
      </c>
      <c r="H18" s="120">
        <f>H19+H20+H21</f>
        <v>92228</v>
      </c>
      <c r="I18" s="120">
        <f>I19+I20+I21</f>
        <v>92228</v>
      </c>
    </row>
    <row r="19" spans="1:9" s="122" customFormat="1" x14ac:dyDescent="0.25">
      <c r="A19" s="126">
        <f>'[1]Rashodi-POMOĆNA'!B10</f>
        <v>311</v>
      </c>
      <c r="B19" s="127"/>
      <c r="C19" s="128"/>
      <c r="D19" s="121" t="str">
        <f>'[1]Rashodi-POMOĆNA'!E10</f>
        <v>Plaće (Bruto)</v>
      </c>
      <c r="E19" s="69">
        <v>88579.57</v>
      </c>
      <c r="F19" s="70">
        <f>'[1]Rashodi-POMOĆNA'!G10</f>
        <v>80410</v>
      </c>
      <c r="G19" s="70">
        <f>'[1]Rashodi-POMOĆNA'!N10</f>
        <v>80410</v>
      </c>
      <c r="H19" s="70">
        <f t="shared" ref="H19:I27" si="10">G19</f>
        <v>80410</v>
      </c>
      <c r="I19" s="70">
        <f t="shared" si="10"/>
        <v>80410</v>
      </c>
    </row>
    <row r="20" spans="1:9" s="122" customFormat="1" x14ac:dyDescent="0.25">
      <c r="A20" s="126">
        <f>'[1]Rashodi-POMOĆNA'!B13</f>
        <v>312</v>
      </c>
      <c r="B20" s="127"/>
      <c r="C20" s="128"/>
      <c r="D20" s="121" t="str">
        <f>'[1]Rashodi-POMOĆNA'!E13</f>
        <v>Ostali rashodi za zaposlene</v>
      </c>
      <c r="E20" s="69">
        <v>1360.34</v>
      </c>
      <c r="F20" s="70">
        <f>'[1]Rashodi-POMOĆNA'!G13</f>
        <v>2522</v>
      </c>
      <c r="G20" s="70">
        <f>'[1]Rashodi-POMOĆNA'!N13</f>
        <v>2522</v>
      </c>
      <c r="H20" s="70">
        <f t="shared" si="10"/>
        <v>2522</v>
      </c>
      <c r="I20" s="70">
        <f t="shared" si="10"/>
        <v>2522</v>
      </c>
    </row>
    <row r="21" spans="1:9" s="122" customFormat="1" x14ac:dyDescent="0.25">
      <c r="A21" s="126">
        <f>'[1]Rashodi-POMOĆNA'!B19</f>
        <v>313</v>
      </c>
      <c r="B21" s="127"/>
      <c r="C21" s="128"/>
      <c r="D21" s="121" t="str">
        <f>'[1]Rashodi-POMOĆNA'!E19</f>
        <v>Doprinosi na plaće</v>
      </c>
      <c r="E21" s="69">
        <v>10759.66</v>
      </c>
      <c r="F21" s="70">
        <f>'[1]Rashodi-POMOĆNA'!G19</f>
        <v>9296</v>
      </c>
      <c r="G21" s="70">
        <f>'[1]Rashodi-POMOĆNA'!N19</f>
        <v>9296</v>
      </c>
      <c r="H21" s="70">
        <f t="shared" si="10"/>
        <v>9296</v>
      </c>
      <c r="I21" s="70">
        <f t="shared" si="10"/>
        <v>9296</v>
      </c>
    </row>
    <row r="22" spans="1:9" x14ac:dyDescent="0.25">
      <c r="A22" s="164">
        <v>32</v>
      </c>
      <c r="B22" s="165"/>
      <c r="C22" s="166"/>
      <c r="D22" s="118" t="s">
        <v>57</v>
      </c>
      <c r="E22" s="119">
        <f>SUM(E23:E27)</f>
        <v>47610.159999999996</v>
      </c>
      <c r="F22" s="120">
        <f>SUM(F23:F27)</f>
        <v>51719</v>
      </c>
      <c r="G22" s="120">
        <f>SUM(G23:G27)</f>
        <v>51719</v>
      </c>
      <c r="H22" s="120">
        <f t="shared" si="10"/>
        <v>51719</v>
      </c>
      <c r="I22" s="120">
        <f t="shared" si="10"/>
        <v>51719</v>
      </c>
    </row>
    <row r="23" spans="1:9" s="122" customFormat="1" x14ac:dyDescent="0.25">
      <c r="A23" s="126">
        <f>'[1]Rashodi-POMOĆNA'!B23</f>
        <v>321</v>
      </c>
      <c r="B23" s="127"/>
      <c r="C23" s="128"/>
      <c r="D23" s="121" t="str">
        <f>'[1]Rashodi-POMOĆNA'!E23</f>
        <v>Naknade troškova zaposlenima</v>
      </c>
      <c r="E23" s="69">
        <v>257.92</v>
      </c>
      <c r="F23" s="70">
        <f>'[1]Rashodi-POMOĆNA'!G23</f>
        <v>757</v>
      </c>
      <c r="G23" s="70">
        <f>'[1]Rashodi-POMOĆNA'!N23</f>
        <v>757</v>
      </c>
      <c r="H23" s="70">
        <f t="shared" si="10"/>
        <v>757</v>
      </c>
      <c r="I23" s="70">
        <f t="shared" si="10"/>
        <v>757</v>
      </c>
    </row>
    <row r="24" spans="1:9" s="122" customFormat="1" ht="14.25" customHeight="1" x14ac:dyDescent="0.25">
      <c r="A24" s="126">
        <f>'[1]Rashodi-POMOĆNA'!B34</f>
        <v>322</v>
      </c>
      <c r="B24" s="127"/>
      <c r="C24" s="128"/>
      <c r="D24" s="121" t="str">
        <f>'[1]Rashodi-POMOĆNA'!E34</f>
        <v>Rashodi za materijal i energiju</v>
      </c>
      <c r="E24" s="69">
        <v>9459.2099999999991</v>
      </c>
      <c r="F24" s="70">
        <f>'[1]Rashodi-POMOĆNA'!G34</f>
        <v>8899</v>
      </c>
      <c r="G24" s="70">
        <f>'[1]Rashodi-POMOĆNA'!N34</f>
        <v>8899</v>
      </c>
      <c r="H24" s="70">
        <f t="shared" si="10"/>
        <v>8899</v>
      </c>
      <c r="I24" s="70">
        <f t="shared" si="10"/>
        <v>8899</v>
      </c>
    </row>
    <row r="25" spans="1:9" s="122" customFormat="1" ht="14.25" customHeight="1" x14ac:dyDescent="0.25">
      <c r="A25" s="126">
        <f>'[1]Rashodi-POMOĆNA'!B48</f>
        <v>323</v>
      </c>
      <c r="B25" s="127"/>
      <c r="C25" s="128"/>
      <c r="D25" s="121" t="str">
        <f>'[1]Rashodi-POMOĆNA'!E48</f>
        <v>Rashodi za usluge</v>
      </c>
      <c r="E25" s="69">
        <v>37194.76</v>
      </c>
      <c r="F25" s="70">
        <f>'[1]Rashodi-POMOĆNA'!G48</f>
        <v>41354</v>
      </c>
      <c r="G25" s="70">
        <f>'[1]Rashodi-POMOĆNA'!N48</f>
        <v>41354</v>
      </c>
      <c r="H25" s="70">
        <f t="shared" si="10"/>
        <v>41354</v>
      </c>
      <c r="I25" s="70">
        <f t="shared" si="10"/>
        <v>41354</v>
      </c>
    </row>
    <row r="26" spans="1:9" s="122" customFormat="1" x14ac:dyDescent="0.25">
      <c r="A26" s="126">
        <f>'[1]Rashodi-POMOĆNA'!B71</f>
        <v>324</v>
      </c>
      <c r="B26" s="127"/>
      <c r="C26" s="128"/>
      <c r="D26" s="121" t="str">
        <f>'[1]Rashodi-POMOĆNA'!E71</f>
        <v>Naknade troš. osobama izvan radnog odnosa</v>
      </c>
      <c r="E26" s="69">
        <v>0</v>
      </c>
      <c r="F26" s="70">
        <f>'[1]Rashodi-POMOĆNA'!G71</f>
        <v>0</v>
      </c>
      <c r="G26" s="70">
        <f>'[1]Rashodi-POMOĆNA'!N71</f>
        <v>0</v>
      </c>
      <c r="H26" s="70">
        <f t="shared" si="10"/>
        <v>0</v>
      </c>
      <c r="I26" s="70">
        <f t="shared" si="10"/>
        <v>0</v>
      </c>
    </row>
    <row r="27" spans="1:9" s="122" customFormat="1" x14ac:dyDescent="0.25">
      <c r="A27" s="126">
        <f>'[1]Rashodi-POMOĆNA'!B75</f>
        <v>329</v>
      </c>
      <c r="B27" s="127"/>
      <c r="C27" s="128"/>
      <c r="D27" s="121" t="str">
        <f>'[1]Rashodi-POMOĆNA'!E75</f>
        <v>Ostali nespomenuti rashodi poslovanja</v>
      </c>
      <c r="E27" s="69">
        <v>698.27</v>
      </c>
      <c r="F27" s="70">
        <f>'[1]Rashodi-POMOĆNA'!G75</f>
        <v>709</v>
      </c>
      <c r="G27" s="70">
        <f>'[1]Rashodi-POMOĆNA'!N75</f>
        <v>709</v>
      </c>
      <c r="H27" s="70">
        <f t="shared" si="10"/>
        <v>709</v>
      </c>
      <c r="I27" s="70">
        <f t="shared" si="10"/>
        <v>709</v>
      </c>
    </row>
    <row r="28" spans="1:9" x14ac:dyDescent="0.25">
      <c r="A28" s="164">
        <v>34</v>
      </c>
      <c r="B28" s="165"/>
      <c r="C28" s="166"/>
      <c r="D28" s="118" t="s">
        <v>58</v>
      </c>
      <c r="E28" s="119">
        <f>E29</f>
        <v>444.9</v>
      </c>
      <c r="F28" s="120">
        <f>F29</f>
        <v>730</v>
      </c>
      <c r="G28" s="120">
        <f>G29</f>
        <v>730</v>
      </c>
      <c r="H28" s="120">
        <f t="shared" ref="H28:I28" si="11">H29</f>
        <v>730</v>
      </c>
      <c r="I28" s="120">
        <f t="shared" si="11"/>
        <v>730</v>
      </c>
    </row>
    <row r="29" spans="1:9" s="122" customFormat="1" x14ac:dyDescent="0.25">
      <c r="A29" s="126">
        <f>'[1]Rashodi-POMOĆNA'!B89</f>
        <v>343</v>
      </c>
      <c r="B29" s="127"/>
      <c r="C29" s="128"/>
      <c r="D29" s="121" t="str">
        <f>'[1]Rashodi-POMOĆNA'!E89</f>
        <v>Ostali financijski rashodi</v>
      </c>
      <c r="E29" s="69">
        <v>444.9</v>
      </c>
      <c r="F29" s="70">
        <f>'[1]Rashodi-POMOĆNA'!G89</f>
        <v>730</v>
      </c>
      <c r="G29" s="70">
        <f>'[1]Rashodi-POMOĆNA'!N89</f>
        <v>730</v>
      </c>
      <c r="H29" s="70">
        <f t="shared" ref="H29:I34" si="12">G29</f>
        <v>730</v>
      </c>
      <c r="I29" s="70">
        <f t="shared" si="12"/>
        <v>730</v>
      </c>
    </row>
    <row r="30" spans="1:9" x14ac:dyDescent="0.25">
      <c r="A30" s="170">
        <v>4</v>
      </c>
      <c r="B30" s="171"/>
      <c r="C30" s="172"/>
      <c r="D30" s="124" t="s">
        <v>59</v>
      </c>
      <c r="E30" s="99">
        <f>E31</f>
        <v>8927.08</v>
      </c>
      <c r="F30" s="99">
        <f t="shared" ref="F30:G30" si="13">F31</f>
        <v>8500</v>
      </c>
      <c r="G30" s="99">
        <f t="shared" si="13"/>
        <v>8500</v>
      </c>
      <c r="H30" s="99">
        <f t="shared" si="12"/>
        <v>8500</v>
      </c>
      <c r="I30" s="99">
        <f t="shared" si="12"/>
        <v>8500</v>
      </c>
    </row>
    <row r="31" spans="1:9" ht="26.25" customHeight="1" x14ac:dyDescent="0.25">
      <c r="A31" s="164">
        <v>42</v>
      </c>
      <c r="B31" s="165"/>
      <c r="C31" s="166"/>
      <c r="D31" s="118" t="s">
        <v>103</v>
      </c>
      <c r="E31" s="119">
        <f>E32+E33+E34</f>
        <v>8927.08</v>
      </c>
      <c r="F31" s="119">
        <f>F32+F33+F34</f>
        <v>8500</v>
      </c>
      <c r="G31" s="119">
        <f>SUM(G32:G34)</f>
        <v>8500</v>
      </c>
      <c r="H31" s="120">
        <f t="shared" si="12"/>
        <v>8500</v>
      </c>
      <c r="I31" s="120">
        <f t="shared" si="12"/>
        <v>8500</v>
      </c>
    </row>
    <row r="32" spans="1:9" s="122" customFormat="1" x14ac:dyDescent="0.25">
      <c r="A32" s="126">
        <f>'[1]Rashodi-POMOĆNA'!B95</f>
        <v>422</v>
      </c>
      <c r="B32" s="127"/>
      <c r="C32" s="128"/>
      <c r="D32" s="121" t="str">
        <f>'[1]Rashodi-POMOĆNA'!E95</f>
        <v>Postrojenja i oprema</v>
      </c>
      <c r="E32" s="69">
        <v>964.71</v>
      </c>
      <c r="F32" s="70">
        <f>'[1]Rashodi-POMOĆNA'!G95</f>
        <v>700</v>
      </c>
      <c r="G32" s="70">
        <f>'[1]Rashodi-POMOĆNA'!N95</f>
        <v>700</v>
      </c>
      <c r="H32" s="70">
        <f t="shared" si="12"/>
        <v>700</v>
      </c>
      <c r="I32" s="70">
        <f t="shared" si="12"/>
        <v>700</v>
      </c>
    </row>
    <row r="33" spans="1:9" s="122" customFormat="1" x14ac:dyDescent="0.25">
      <c r="A33" s="126">
        <f>'[1]Rashodi-POMOĆNA'!B101</f>
        <v>424</v>
      </c>
      <c r="B33" s="127"/>
      <c r="C33" s="128"/>
      <c r="D33" s="121" t="str">
        <f>'[1]Rashodi-POMOĆNA'!E101</f>
        <v>Knjige</v>
      </c>
      <c r="E33" s="69">
        <v>7962.37</v>
      </c>
      <c r="F33" s="70">
        <f>'[1]Rashodi-POMOĆNA'!G101</f>
        <v>7800</v>
      </c>
      <c r="G33" s="70">
        <f>'[1]Rashodi-POMOĆNA'!N101</f>
        <v>7800</v>
      </c>
      <c r="H33" s="70">
        <f t="shared" si="12"/>
        <v>7800</v>
      </c>
      <c r="I33" s="70">
        <f t="shared" si="12"/>
        <v>7800</v>
      </c>
    </row>
    <row r="34" spans="1:9" s="122" customFormat="1" x14ac:dyDescent="0.25">
      <c r="A34" s="126">
        <f>'[1]Rashodi-POMOĆNA'!B105</f>
        <v>426</v>
      </c>
      <c r="B34" s="127"/>
      <c r="C34" s="128"/>
      <c r="D34" s="121" t="str">
        <f>'[1]Rashodi-POMOĆNA'!E105</f>
        <v>Nematerijalna proizvedena imovina</v>
      </c>
      <c r="E34" s="69">
        <v>0</v>
      </c>
      <c r="F34" s="70">
        <f>'[1]Rashodi-POMOĆNA'!G105</f>
        <v>0</v>
      </c>
      <c r="G34" s="70">
        <f>'[1]Rashodi-POMOĆNA'!N105</f>
        <v>0</v>
      </c>
      <c r="H34" s="70">
        <f t="shared" si="12"/>
        <v>0</v>
      </c>
      <c r="I34" s="70">
        <f t="shared" si="12"/>
        <v>0</v>
      </c>
    </row>
    <row r="35" spans="1:9" ht="27.75" customHeight="1" x14ac:dyDescent="0.25">
      <c r="A35" s="176" t="s">
        <v>104</v>
      </c>
      <c r="B35" s="177"/>
      <c r="C35" s="178"/>
      <c r="D35" s="115" t="s">
        <v>105</v>
      </c>
      <c r="E35" s="116">
        <f>E36+E49+E59+E66</f>
        <v>18895.54</v>
      </c>
      <c r="F35" s="116">
        <f t="shared" ref="F35:I35" si="14">F36+F49+F59+F66</f>
        <v>24697.13</v>
      </c>
      <c r="G35" s="116">
        <f t="shared" si="14"/>
        <v>23697</v>
      </c>
      <c r="H35" s="116">
        <f t="shared" si="14"/>
        <v>23697</v>
      </c>
      <c r="I35" s="116">
        <f t="shared" si="14"/>
        <v>23697</v>
      </c>
    </row>
    <row r="36" spans="1:9" x14ac:dyDescent="0.25">
      <c r="A36" s="167" t="s">
        <v>106</v>
      </c>
      <c r="B36" s="168"/>
      <c r="C36" s="169"/>
      <c r="D36" s="125" t="s">
        <v>46</v>
      </c>
      <c r="E36" s="117">
        <f>E37+E44</f>
        <v>5329.49</v>
      </c>
      <c r="F36" s="117">
        <f t="shared" ref="F36:I36" si="15">F37+F44</f>
        <v>5797.13</v>
      </c>
      <c r="G36" s="117">
        <f t="shared" si="15"/>
        <v>5797</v>
      </c>
      <c r="H36" s="117">
        <f t="shared" si="15"/>
        <v>5797</v>
      </c>
      <c r="I36" s="117">
        <f t="shared" si="15"/>
        <v>5797</v>
      </c>
    </row>
    <row r="37" spans="1:9" x14ac:dyDescent="0.25">
      <c r="A37" s="170">
        <v>3</v>
      </c>
      <c r="B37" s="171"/>
      <c r="C37" s="172"/>
      <c r="D37" s="124" t="s">
        <v>55</v>
      </c>
      <c r="E37" s="99">
        <f>E38</f>
        <v>5095.47</v>
      </c>
      <c r="F37" s="99">
        <f t="shared" ref="F37:I37" si="16">F38</f>
        <v>5267.13</v>
      </c>
      <c r="G37" s="99">
        <f t="shared" si="16"/>
        <v>5267</v>
      </c>
      <c r="H37" s="99">
        <f t="shared" si="16"/>
        <v>5267</v>
      </c>
      <c r="I37" s="99">
        <f t="shared" si="16"/>
        <v>5267</v>
      </c>
    </row>
    <row r="38" spans="1:9" x14ac:dyDescent="0.25">
      <c r="A38" s="164">
        <v>32</v>
      </c>
      <c r="B38" s="165"/>
      <c r="C38" s="166"/>
      <c r="D38" s="118" t="s">
        <v>57</v>
      </c>
      <c r="E38" s="119">
        <f>SUM(E39:E43)</f>
        <v>5095.47</v>
      </c>
      <c r="F38" s="119">
        <f t="shared" ref="F38:I38" si="17">SUM(F39:F43)</f>
        <v>5267.13</v>
      </c>
      <c r="G38" s="119">
        <f t="shared" si="17"/>
        <v>5267</v>
      </c>
      <c r="H38" s="119">
        <f t="shared" si="17"/>
        <v>5267</v>
      </c>
      <c r="I38" s="119">
        <f t="shared" si="17"/>
        <v>5267</v>
      </c>
    </row>
    <row r="39" spans="1:9" s="122" customFormat="1" x14ac:dyDescent="0.25">
      <c r="A39" s="126">
        <v>321</v>
      </c>
      <c r="B39" s="127"/>
      <c r="C39" s="128"/>
      <c r="D39" s="121" t="s">
        <v>107</v>
      </c>
      <c r="E39" s="69">
        <v>1573.19</v>
      </c>
      <c r="F39" s="70">
        <f>'[1]Rashodi-POMOĆNA'!I23</f>
        <v>1451</v>
      </c>
      <c r="G39" s="70">
        <f>'[1]Rashodi-POMOĆNA'!P23</f>
        <v>1451</v>
      </c>
      <c r="H39" s="70">
        <f>G39</f>
        <v>1451</v>
      </c>
      <c r="I39" s="70">
        <f>H39</f>
        <v>1451</v>
      </c>
    </row>
    <row r="40" spans="1:9" s="122" customFormat="1" x14ac:dyDescent="0.25">
      <c r="A40" s="126">
        <v>322</v>
      </c>
      <c r="B40" s="127"/>
      <c r="C40" s="128"/>
      <c r="D40" s="121" t="str">
        <f>'[1]Rashodi-POMOĆNA'!E34</f>
        <v>Rashodi za materijal i energiju</v>
      </c>
      <c r="E40" s="69">
        <v>918.15</v>
      </c>
      <c r="F40" s="70">
        <f>'[1]Rashodi-POMOĆNA'!I34</f>
        <v>1233</v>
      </c>
      <c r="G40" s="70">
        <f>'[1]Rashodi-POMOĆNA'!P34</f>
        <v>1233</v>
      </c>
      <c r="H40" s="70">
        <f t="shared" ref="H40:I48" si="18">G40</f>
        <v>1233</v>
      </c>
      <c r="I40" s="70">
        <f t="shared" si="18"/>
        <v>1233</v>
      </c>
    </row>
    <row r="41" spans="1:9" s="122" customFormat="1" x14ac:dyDescent="0.25">
      <c r="A41" s="126">
        <v>323</v>
      </c>
      <c r="B41" s="127"/>
      <c r="C41" s="128"/>
      <c r="D41" s="121" t="s">
        <v>108</v>
      </c>
      <c r="E41" s="69">
        <v>2293.21</v>
      </c>
      <c r="F41" s="69">
        <f>'[1]Rashodi-POMOĆNA'!I48</f>
        <v>1955.13</v>
      </c>
      <c r="G41" s="69">
        <f>'[1]Rashodi-POMOĆNA'!P48</f>
        <v>1955</v>
      </c>
      <c r="H41" s="70">
        <f t="shared" si="18"/>
        <v>1955</v>
      </c>
      <c r="I41" s="70">
        <f t="shared" si="18"/>
        <v>1955</v>
      </c>
    </row>
    <row r="42" spans="1:9" s="122" customFormat="1" x14ac:dyDescent="0.25">
      <c r="A42" s="126">
        <v>324</v>
      </c>
      <c r="B42" s="127"/>
      <c r="C42" s="128"/>
      <c r="D42" s="121" t="s">
        <v>109</v>
      </c>
      <c r="E42" s="69">
        <v>0</v>
      </c>
      <c r="F42" s="69">
        <f>'[1]Rashodi-POMOĆNA'!I71</f>
        <v>66</v>
      </c>
      <c r="G42" s="69">
        <f>'[1]Rashodi-POMOĆNA'!P71</f>
        <v>66</v>
      </c>
      <c r="H42" s="70">
        <f t="shared" si="18"/>
        <v>66</v>
      </c>
      <c r="I42" s="70">
        <f t="shared" si="18"/>
        <v>66</v>
      </c>
    </row>
    <row r="43" spans="1:9" s="122" customFormat="1" x14ac:dyDescent="0.25">
      <c r="A43" s="126">
        <v>329</v>
      </c>
      <c r="B43" s="127"/>
      <c r="C43" s="128"/>
      <c r="D43" s="121" t="s">
        <v>110</v>
      </c>
      <c r="E43" s="69">
        <v>310.92</v>
      </c>
      <c r="F43" s="69">
        <f>'[1]Rashodi-POMOĆNA'!I75</f>
        <v>562</v>
      </c>
      <c r="G43" s="69">
        <f>'[1]Rashodi-POMOĆNA'!P75</f>
        <v>562</v>
      </c>
      <c r="H43" s="70">
        <f t="shared" si="18"/>
        <v>562</v>
      </c>
      <c r="I43" s="70">
        <f t="shared" si="18"/>
        <v>562</v>
      </c>
    </row>
    <row r="44" spans="1:9" x14ac:dyDescent="0.25">
      <c r="A44" s="170">
        <v>4</v>
      </c>
      <c r="B44" s="171"/>
      <c r="C44" s="172"/>
      <c r="D44" s="124" t="s">
        <v>59</v>
      </c>
      <c r="E44" s="99">
        <f>SUM(E45:E45)</f>
        <v>234.01999999999998</v>
      </c>
      <c r="F44" s="99">
        <f>SUM(F45:F45)</f>
        <v>530</v>
      </c>
      <c r="G44" s="99">
        <f>SUM(G45:G45)</f>
        <v>530</v>
      </c>
      <c r="H44" s="99">
        <f t="shared" si="18"/>
        <v>530</v>
      </c>
      <c r="I44" s="99">
        <f t="shared" si="18"/>
        <v>530</v>
      </c>
    </row>
    <row r="45" spans="1:9" ht="25.5" x14ac:dyDescent="0.25">
      <c r="A45" s="164">
        <v>42</v>
      </c>
      <c r="B45" s="165"/>
      <c r="C45" s="166"/>
      <c r="D45" s="118" t="s">
        <v>103</v>
      </c>
      <c r="E45" s="119">
        <f>SUM(E46:E48)</f>
        <v>234.01999999999998</v>
      </c>
      <c r="F45" s="119">
        <f>SUM(F46:F48)</f>
        <v>530</v>
      </c>
      <c r="G45" s="119">
        <f>SUM(G46:G48)</f>
        <v>530</v>
      </c>
      <c r="H45" s="120">
        <f t="shared" si="18"/>
        <v>530</v>
      </c>
      <c r="I45" s="120">
        <f t="shared" si="18"/>
        <v>530</v>
      </c>
    </row>
    <row r="46" spans="1:9" s="122" customFormat="1" x14ac:dyDescent="0.25">
      <c r="A46" s="126">
        <f>'[1]Rashodi-POMOĆNA'!B95</f>
        <v>422</v>
      </c>
      <c r="B46" s="127"/>
      <c r="C46" s="128"/>
      <c r="D46" s="121" t="str">
        <f>'[1]Rashodi-POMOĆNA'!E95</f>
        <v>Postrojenja i oprema</v>
      </c>
      <c r="E46" s="69">
        <v>232.76</v>
      </c>
      <c r="F46" s="70">
        <f>'[1]Rashodi-POMOĆNA'!I95</f>
        <v>464</v>
      </c>
      <c r="G46" s="70">
        <f>'[1]Rashodi-POMOĆNA'!P95</f>
        <v>464</v>
      </c>
      <c r="H46" s="70">
        <f t="shared" si="18"/>
        <v>464</v>
      </c>
      <c r="I46" s="70">
        <f t="shared" si="18"/>
        <v>464</v>
      </c>
    </row>
    <row r="47" spans="1:9" s="122" customFormat="1" x14ac:dyDescent="0.25">
      <c r="A47" s="123">
        <f>'[1]Rashodi-POMOĆNA'!B101</f>
        <v>424</v>
      </c>
      <c r="B47" s="127"/>
      <c r="C47" s="128"/>
      <c r="D47" s="121" t="str">
        <f>'[1]Rashodi-POMOĆNA'!E101</f>
        <v>Knjige</v>
      </c>
      <c r="E47" s="69">
        <v>1.26</v>
      </c>
      <c r="F47" s="69">
        <f>'[1]Rashodi-POMOĆNA'!I101</f>
        <v>66</v>
      </c>
      <c r="G47" s="69">
        <f>'[1]Rashodi-POMOĆNA'!P101</f>
        <v>66</v>
      </c>
      <c r="H47" s="70">
        <f t="shared" si="18"/>
        <v>66</v>
      </c>
      <c r="I47" s="70">
        <f t="shared" si="18"/>
        <v>66</v>
      </c>
    </row>
    <row r="48" spans="1:9" s="122" customFormat="1" x14ac:dyDescent="0.25">
      <c r="A48" s="126">
        <f>'[1]Rashodi-POMOĆNA'!B105</f>
        <v>426</v>
      </c>
      <c r="B48" s="127"/>
      <c r="C48" s="128"/>
      <c r="D48" s="121" t="str">
        <f>'[1]Rashodi-POMOĆNA'!E105</f>
        <v>Nematerijalna proizvedena imovina</v>
      </c>
      <c r="E48" s="69"/>
      <c r="F48" s="69">
        <f>'[1]Rashodi-POMOĆNA'!I105</f>
        <v>0</v>
      </c>
      <c r="G48" s="69">
        <f>'[1]Rashodi-POMOĆNA'!P105</f>
        <v>0</v>
      </c>
      <c r="H48" s="70">
        <f t="shared" si="18"/>
        <v>0</v>
      </c>
      <c r="I48" s="70">
        <f t="shared" si="18"/>
        <v>0</v>
      </c>
    </row>
    <row r="49" spans="1:9" x14ac:dyDescent="0.25">
      <c r="A49" s="167" t="s">
        <v>111</v>
      </c>
      <c r="B49" s="168"/>
      <c r="C49" s="169"/>
      <c r="D49" s="125" t="s">
        <v>41</v>
      </c>
      <c r="E49" s="117">
        <f>E50+E54</f>
        <v>13566.05</v>
      </c>
      <c r="F49" s="117">
        <f t="shared" ref="F49:I49" si="19">F50+F54</f>
        <v>16900</v>
      </c>
      <c r="G49" s="117">
        <f t="shared" si="19"/>
        <v>16900</v>
      </c>
      <c r="H49" s="117">
        <f t="shared" si="19"/>
        <v>16900</v>
      </c>
      <c r="I49" s="117">
        <f t="shared" si="19"/>
        <v>16900</v>
      </c>
    </row>
    <row r="50" spans="1:9" x14ac:dyDescent="0.25">
      <c r="A50" s="170">
        <v>3</v>
      </c>
      <c r="B50" s="171"/>
      <c r="C50" s="172"/>
      <c r="D50" s="124" t="s">
        <v>55</v>
      </c>
      <c r="E50" s="99">
        <f>E51</f>
        <v>2142.37</v>
      </c>
      <c r="F50" s="99">
        <f t="shared" ref="F50:I50" si="20">F51</f>
        <v>3200</v>
      </c>
      <c r="G50" s="99">
        <f t="shared" si="20"/>
        <v>3200</v>
      </c>
      <c r="H50" s="99">
        <f t="shared" si="20"/>
        <v>3200</v>
      </c>
      <c r="I50" s="99">
        <f t="shared" si="20"/>
        <v>3200</v>
      </c>
    </row>
    <row r="51" spans="1:9" x14ac:dyDescent="0.25">
      <c r="A51" s="164">
        <v>32</v>
      </c>
      <c r="B51" s="165"/>
      <c r="C51" s="166"/>
      <c r="D51" s="118" t="s">
        <v>57</v>
      </c>
      <c r="E51" s="119">
        <f>SUM(E52:E53)</f>
        <v>2142.37</v>
      </c>
      <c r="F51" s="119">
        <f t="shared" ref="F51:I51" si="21">SUM(F52:F53)</f>
        <v>3200</v>
      </c>
      <c r="G51" s="119">
        <f t="shared" si="21"/>
        <v>3200</v>
      </c>
      <c r="H51" s="119">
        <f t="shared" si="21"/>
        <v>3200</v>
      </c>
      <c r="I51" s="119">
        <f t="shared" si="21"/>
        <v>3200</v>
      </c>
    </row>
    <row r="52" spans="1:9" s="122" customFormat="1" x14ac:dyDescent="0.25">
      <c r="A52" s="126">
        <f>A40</f>
        <v>322</v>
      </c>
      <c r="B52" s="127"/>
      <c r="C52" s="128"/>
      <c r="D52" s="121" t="str">
        <f>D40</f>
        <v>Rashodi za materijal i energiju</v>
      </c>
      <c r="E52" s="69">
        <v>1792.37</v>
      </c>
      <c r="F52" s="70">
        <f>'[1]Rashodi-POMOĆNA'!J34</f>
        <v>1800</v>
      </c>
      <c r="G52" s="70">
        <f>'[1]Rashodi-POMOĆNA'!Q34</f>
        <v>1800</v>
      </c>
      <c r="H52" s="70">
        <f t="shared" ref="H52:I54" si="22">G52</f>
        <v>1800</v>
      </c>
      <c r="I52" s="70">
        <f t="shared" si="22"/>
        <v>1800</v>
      </c>
    </row>
    <row r="53" spans="1:9" s="122" customFormat="1" x14ac:dyDescent="0.25">
      <c r="A53" s="126">
        <v>323</v>
      </c>
      <c r="B53" s="127"/>
      <c r="C53" s="128"/>
      <c r="D53" s="121" t="s">
        <v>108</v>
      </c>
      <c r="E53" s="69">
        <v>350</v>
      </c>
      <c r="F53" s="70">
        <f>'[1]Rashodi-POMOĆNA'!J48</f>
        <v>1400</v>
      </c>
      <c r="G53" s="70">
        <f>'[1]Rashodi-POMOĆNA'!Q48</f>
        <v>1400</v>
      </c>
      <c r="H53" s="70">
        <f t="shared" si="22"/>
        <v>1400</v>
      </c>
      <c r="I53" s="70">
        <f t="shared" si="22"/>
        <v>1400</v>
      </c>
    </row>
    <row r="54" spans="1:9" x14ac:dyDescent="0.25">
      <c r="A54" s="170">
        <v>4</v>
      </c>
      <c r="B54" s="171"/>
      <c r="C54" s="172"/>
      <c r="D54" s="124" t="s">
        <v>112</v>
      </c>
      <c r="E54" s="99">
        <f>SUM(E55)</f>
        <v>11423.68</v>
      </c>
      <c r="F54" s="99">
        <f>SUM(F55)</f>
        <v>13700</v>
      </c>
      <c r="G54" s="99">
        <f>SUM(G55)</f>
        <v>13700</v>
      </c>
      <c r="H54" s="99">
        <f t="shared" si="22"/>
        <v>13700</v>
      </c>
      <c r="I54" s="99">
        <f t="shared" si="22"/>
        <v>13700</v>
      </c>
    </row>
    <row r="55" spans="1:9" ht="25.5" x14ac:dyDescent="0.25">
      <c r="A55" s="164">
        <v>42</v>
      </c>
      <c r="B55" s="165"/>
      <c r="C55" s="166"/>
      <c r="D55" s="118" t="s">
        <v>103</v>
      </c>
      <c r="E55" s="119">
        <f>SUM(E56:E58)</f>
        <v>11423.68</v>
      </c>
      <c r="F55" s="119">
        <f>SUM(F56:F58)</f>
        <v>13700</v>
      </c>
      <c r="G55" s="119">
        <f>SUM(G56:G58)</f>
        <v>13700</v>
      </c>
      <c r="H55" s="119">
        <f>SUM(H56:H58)</f>
        <v>13700</v>
      </c>
      <c r="I55" s="119">
        <f>SUM(I56:I58)</f>
        <v>13700</v>
      </c>
    </row>
    <row r="56" spans="1:9" x14ac:dyDescent="0.25">
      <c r="A56" s="173">
        <f>'[1]Rashodi-POMOĆNA'!B95</f>
        <v>422</v>
      </c>
      <c r="B56" s="174"/>
      <c r="C56" s="175"/>
      <c r="D56" s="121" t="str">
        <f>'[1]Rashodi-POMOĆNA'!E95</f>
        <v>Postrojenja i oprema</v>
      </c>
      <c r="E56" s="69">
        <v>0</v>
      </c>
      <c r="F56" s="70">
        <f>'[1]Rashodi-POMOĆNA'!J95</f>
        <v>1200</v>
      </c>
      <c r="G56" s="70">
        <f>'[1]Rashodi-POMOĆNA'!Q95</f>
        <v>1200</v>
      </c>
      <c r="H56" s="70">
        <f t="shared" ref="H56:I58" si="23">G56</f>
        <v>1200</v>
      </c>
      <c r="I56" s="70">
        <f t="shared" si="23"/>
        <v>1200</v>
      </c>
    </row>
    <row r="57" spans="1:9" x14ac:dyDescent="0.25">
      <c r="A57" s="126">
        <f>'[1]Rashodi-POMOĆNA'!B101</f>
        <v>424</v>
      </c>
      <c r="B57" s="127"/>
      <c r="C57" s="128"/>
      <c r="D57" s="121" t="str">
        <f>'[1]Rashodi-POMOĆNA'!E101</f>
        <v>Knjige</v>
      </c>
      <c r="E57" s="69">
        <v>11323.68</v>
      </c>
      <c r="F57" s="70">
        <f>'[1]Rashodi-POMOĆNA'!J101</f>
        <v>12300</v>
      </c>
      <c r="G57" s="70">
        <f>'[1]Rashodi-POMOĆNA'!Q101</f>
        <v>12300</v>
      </c>
      <c r="H57" s="70">
        <f t="shared" si="23"/>
        <v>12300</v>
      </c>
      <c r="I57" s="70">
        <f t="shared" si="23"/>
        <v>12300</v>
      </c>
    </row>
    <row r="58" spans="1:9" x14ac:dyDescent="0.25">
      <c r="A58" s="126">
        <f>'[1]Rashodi-POMOĆNA'!B105</f>
        <v>426</v>
      </c>
      <c r="B58" s="127"/>
      <c r="C58" s="128"/>
      <c r="D58" s="121" t="str">
        <f>'[1]Rashodi-POMOĆNA'!E105</f>
        <v>Nematerijalna proizvedena imovina</v>
      </c>
      <c r="E58" s="69">
        <v>100</v>
      </c>
      <c r="F58" s="70">
        <f>'[1]Rashodi-POMOĆNA'!J105</f>
        <v>200</v>
      </c>
      <c r="G58" s="70">
        <f>'[1]Rashodi-POMOĆNA'!Q105</f>
        <v>200</v>
      </c>
      <c r="H58" s="70">
        <f t="shared" si="23"/>
        <v>200</v>
      </c>
      <c r="I58" s="70">
        <f t="shared" si="23"/>
        <v>200</v>
      </c>
    </row>
    <row r="59" spans="1:9" x14ac:dyDescent="0.25">
      <c r="A59" s="167" t="s">
        <v>113</v>
      </c>
      <c r="B59" s="168"/>
      <c r="C59" s="169"/>
      <c r="D59" s="125" t="s">
        <v>42</v>
      </c>
      <c r="E59" s="117">
        <f>E60+E63</f>
        <v>0</v>
      </c>
      <c r="F59" s="117">
        <f t="shared" ref="F59:I59" si="24">F60+F63</f>
        <v>2000</v>
      </c>
      <c r="G59" s="117">
        <f t="shared" si="24"/>
        <v>1000</v>
      </c>
      <c r="H59" s="117">
        <f t="shared" si="24"/>
        <v>1000</v>
      </c>
      <c r="I59" s="117">
        <f t="shared" si="24"/>
        <v>1000</v>
      </c>
    </row>
    <row r="60" spans="1:9" x14ac:dyDescent="0.25">
      <c r="A60" s="170">
        <v>3</v>
      </c>
      <c r="B60" s="171"/>
      <c r="C60" s="172"/>
      <c r="D60" s="124" t="s">
        <v>55</v>
      </c>
      <c r="E60" s="99">
        <f>E61</f>
        <v>0</v>
      </c>
      <c r="F60" s="99">
        <f t="shared" ref="F60:G60" si="25">F61</f>
        <v>2000</v>
      </c>
      <c r="G60" s="99">
        <f t="shared" si="25"/>
        <v>1000</v>
      </c>
      <c r="H60" s="99">
        <f t="shared" ref="H60:I69" si="26">G60</f>
        <v>1000</v>
      </c>
      <c r="I60" s="99">
        <f t="shared" si="26"/>
        <v>1000</v>
      </c>
    </row>
    <row r="61" spans="1:9" x14ac:dyDescent="0.25">
      <c r="A61" s="164">
        <v>32</v>
      </c>
      <c r="B61" s="165"/>
      <c r="C61" s="166"/>
      <c r="D61" s="118" t="s">
        <v>57</v>
      </c>
      <c r="E61" s="119">
        <f>SUM(E62)</f>
        <v>0</v>
      </c>
      <c r="F61" s="119">
        <f t="shared" ref="F61:I61" si="27">SUM(F62)</f>
        <v>2000</v>
      </c>
      <c r="G61" s="119">
        <f t="shared" si="27"/>
        <v>1000</v>
      </c>
      <c r="H61" s="119">
        <f t="shared" si="27"/>
        <v>1000</v>
      </c>
      <c r="I61" s="119">
        <f t="shared" si="27"/>
        <v>1000</v>
      </c>
    </row>
    <row r="62" spans="1:9" s="122" customFormat="1" x14ac:dyDescent="0.25">
      <c r="A62" s="126">
        <f>A53</f>
        <v>323</v>
      </c>
      <c r="B62" s="127"/>
      <c r="C62" s="128"/>
      <c r="D62" s="121" t="str">
        <f>D53</f>
        <v>Rashodi za usluge</v>
      </c>
      <c r="E62" s="69"/>
      <c r="F62" s="70">
        <f>'[1]Rashodi-POMOĆNA'!K48</f>
        <v>2000</v>
      </c>
      <c r="G62" s="70">
        <f>'[1]Rashodi-POMOĆNA'!R48</f>
        <v>1000</v>
      </c>
      <c r="H62" s="70">
        <f>'[1]Rashodi-POMOĆNA'!R48</f>
        <v>1000</v>
      </c>
      <c r="I62" s="70">
        <f t="shared" si="26"/>
        <v>1000</v>
      </c>
    </row>
    <row r="63" spans="1:9" x14ac:dyDescent="0.25">
      <c r="A63" s="170">
        <v>4</v>
      </c>
      <c r="B63" s="171"/>
      <c r="C63" s="172"/>
      <c r="D63" s="124" t="s">
        <v>59</v>
      </c>
      <c r="E63" s="99">
        <f t="shared" ref="E63:I64" si="28">E64</f>
        <v>0</v>
      </c>
      <c r="F63" s="99">
        <f t="shared" si="28"/>
        <v>0</v>
      </c>
      <c r="G63" s="99">
        <f t="shared" si="28"/>
        <v>0</v>
      </c>
      <c r="H63" s="99">
        <f t="shared" si="28"/>
        <v>0</v>
      </c>
      <c r="I63" s="99">
        <f t="shared" si="28"/>
        <v>0</v>
      </c>
    </row>
    <row r="64" spans="1:9" ht="30.75" customHeight="1" x14ac:dyDescent="0.25">
      <c r="A64" s="164">
        <v>42</v>
      </c>
      <c r="B64" s="165"/>
      <c r="C64" s="166"/>
      <c r="D64" s="118" t="s">
        <v>103</v>
      </c>
      <c r="E64" s="119">
        <f t="shared" si="28"/>
        <v>0</v>
      </c>
      <c r="F64" s="119">
        <f t="shared" si="28"/>
        <v>0</v>
      </c>
      <c r="G64" s="119">
        <f t="shared" si="28"/>
        <v>0</v>
      </c>
      <c r="H64" s="119">
        <f t="shared" si="28"/>
        <v>0</v>
      </c>
      <c r="I64" s="119">
        <f t="shared" si="28"/>
        <v>0</v>
      </c>
    </row>
    <row r="65" spans="1:9" x14ac:dyDescent="0.25">
      <c r="A65" s="126">
        <f>A56</f>
        <v>422</v>
      </c>
      <c r="B65" s="127"/>
      <c r="C65" s="128"/>
      <c r="D65" s="121" t="str">
        <f>D46</f>
        <v>Postrojenja i oprema</v>
      </c>
      <c r="E65" s="69"/>
      <c r="F65" s="70">
        <f>'[1]Rashodi-POMOĆNA'!K95</f>
        <v>0</v>
      </c>
      <c r="G65" s="70">
        <f>'[1]Rashodi-POMOĆNA'!R95</f>
        <v>0</v>
      </c>
      <c r="H65" s="70">
        <f>G65</f>
        <v>0</v>
      </c>
      <c r="I65" s="70">
        <f>H65</f>
        <v>0</v>
      </c>
    </row>
    <row r="66" spans="1:9" x14ac:dyDescent="0.25">
      <c r="A66" s="167" t="s">
        <v>114</v>
      </c>
      <c r="B66" s="168"/>
      <c r="C66" s="169"/>
      <c r="D66" s="125" t="s">
        <v>48</v>
      </c>
      <c r="E66" s="117">
        <f>E67</f>
        <v>0</v>
      </c>
      <c r="F66" s="117">
        <f t="shared" ref="F66:G68" si="29">F67</f>
        <v>0</v>
      </c>
      <c r="G66" s="117">
        <f t="shared" si="29"/>
        <v>0</v>
      </c>
      <c r="H66" s="117">
        <f t="shared" si="26"/>
        <v>0</v>
      </c>
      <c r="I66" s="117">
        <f t="shared" si="26"/>
        <v>0</v>
      </c>
    </row>
    <row r="67" spans="1:9" x14ac:dyDescent="0.25">
      <c r="A67" s="170">
        <v>3</v>
      </c>
      <c r="B67" s="171"/>
      <c r="C67" s="172"/>
      <c r="D67" s="124" t="s">
        <v>55</v>
      </c>
      <c r="E67" s="99">
        <f>E68</f>
        <v>0</v>
      </c>
      <c r="F67" s="99">
        <f t="shared" si="29"/>
        <v>0</v>
      </c>
      <c r="G67" s="99">
        <f t="shared" si="29"/>
        <v>0</v>
      </c>
      <c r="H67" s="99">
        <f t="shared" si="26"/>
        <v>0</v>
      </c>
      <c r="I67" s="99">
        <f t="shared" si="26"/>
        <v>0</v>
      </c>
    </row>
    <row r="68" spans="1:9" x14ac:dyDescent="0.25">
      <c r="A68" s="164">
        <v>32</v>
      </c>
      <c r="B68" s="165"/>
      <c r="C68" s="166"/>
      <c r="D68" s="118" t="s">
        <v>57</v>
      </c>
      <c r="E68" s="119">
        <f>E69</f>
        <v>0</v>
      </c>
      <c r="F68" s="120">
        <f t="shared" si="29"/>
        <v>0</v>
      </c>
      <c r="G68" s="120">
        <f t="shared" si="29"/>
        <v>0</v>
      </c>
      <c r="H68" s="120">
        <f t="shared" si="26"/>
        <v>0</v>
      </c>
      <c r="I68" s="120">
        <f t="shared" si="26"/>
        <v>0</v>
      </c>
    </row>
    <row r="69" spans="1:9" s="122" customFormat="1" x14ac:dyDescent="0.25">
      <c r="A69" s="126">
        <v>329</v>
      </c>
      <c r="B69" s="127"/>
      <c r="C69" s="128"/>
      <c r="D69" s="121" t="str">
        <f>'[1]Rashodi-POMOĆNA'!E75</f>
        <v>Ostali nespomenuti rashodi poslovanja</v>
      </c>
      <c r="E69" s="69"/>
      <c r="F69" s="70">
        <f>'[1]Rashodi-POMOĆNA'!L75</f>
        <v>0</v>
      </c>
      <c r="G69" s="70">
        <f>'[1]Rashodi-POMOĆNA'!S75</f>
        <v>0</v>
      </c>
      <c r="H69" s="70">
        <f t="shared" si="26"/>
        <v>0</v>
      </c>
      <c r="I69" s="70">
        <f t="shared" si="26"/>
        <v>0</v>
      </c>
    </row>
    <row r="70" spans="1:9" ht="19.5" customHeight="1" x14ac:dyDescent="0.25"/>
    <row r="71" spans="1:9" x14ac:dyDescent="0.25">
      <c r="A71" s="39" t="str">
        <f>[1]SAŽETAK!A38</f>
        <v>Zabok, 02.10.2024.</v>
      </c>
      <c r="E71" s="78"/>
      <c r="F71" s="78"/>
    </row>
    <row r="72" spans="1:9" ht="1.5" customHeight="1" x14ac:dyDescent="0.25"/>
    <row r="74" spans="1:9" x14ac:dyDescent="0.25">
      <c r="E74" s="78"/>
      <c r="F74" s="78"/>
      <c r="G74" s="78"/>
      <c r="H74" s="78"/>
      <c r="I74" s="78"/>
    </row>
  </sheetData>
  <mergeCells count="40">
    <mergeCell ref="A8:C8"/>
    <mergeCell ref="A1:I1"/>
    <mergeCell ref="A3:I3"/>
    <mergeCell ref="A5:C5"/>
    <mergeCell ref="A6:D6"/>
    <mergeCell ref="A7:D7"/>
    <mergeCell ref="A28:C28"/>
    <mergeCell ref="A9:D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22:C22"/>
    <mergeCell ref="A54:C54"/>
    <mergeCell ref="A30:C30"/>
    <mergeCell ref="A31:C31"/>
    <mergeCell ref="A35:C35"/>
    <mergeCell ref="A36:C36"/>
    <mergeCell ref="A37:C37"/>
    <mergeCell ref="A38:C38"/>
    <mergeCell ref="A44:C44"/>
    <mergeCell ref="A45:C45"/>
    <mergeCell ref="A49:C49"/>
    <mergeCell ref="A50:C50"/>
    <mergeCell ref="A51:C51"/>
    <mergeCell ref="A64:C64"/>
    <mergeCell ref="A66:C66"/>
    <mergeCell ref="A67:C67"/>
    <mergeCell ref="A68:C68"/>
    <mergeCell ref="A55:C55"/>
    <mergeCell ref="A56:C56"/>
    <mergeCell ref="A59:C59"/>
    <mergeCell ref="A60:C60"/>
    <mergeCell ref="A61:C61"/>
    <mergeCell ref="A63:C63"/>
  </mergeCells>
  <pageMargins left="0.70866141732283472" right="0.51181102362204722" top="0.94488188976377963" bottom="0.9448818897637796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 </vt:lpstr>
      <vt:lpstr>' Račun prihoda i rashoda'!Ispis_naslova</vt:lpstr>
      <vt:lpstr>'POSEBNI DIO '!Ispis_naslova</vt:lpstr>
      <vt:lpstr>'POSEBNI DIO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Knjiznica Zabok</cp:lastModifiedBy>
  <cp:lastPrinted>2024-10-02T14:03:02Z</cp:lastPrinted>
  <dcterms:created xsi:type="dcterms:W3CDTF">2024-10-02T13:43:05Z</dcterms:created>
  <dcterms:modified xsi:type="dcterms:W3CDTF">2025-02-17T09:25:35Z</dcterms:modified>
</cp:coreProperties>
</file>