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+ RAČUNOVODSTVO OBRTA MAK\2. GRADSKA KNJIŽNIC Ksaver Šanodr Gjalski\PLANOVI\2024\"/>
    </mc:Choice>
  </mc:AlternateContent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 " sheetId="10" r:id="rId5"/>
    <sheet name="Prihodi-POMOĆNA" sheetId="9" r:id="rId6"/>
    <sheet name="Rashodi-POMOĆNA" sheetId="8" r:id="rId7"/>
  </sheets>
  <definedNames>
    <definedName name="Excel_BuiltIn_Print_Titles_5_1">'Rashodi-POMOĆNA'!$A$5:$HF$5</definedName>
    <definedName name="_xlnm.Print_Titles" localSheetId="6">'Rashodi-POMOĆNA'!$4:$5</definedName>
    <definedName name="_xlnm.Print_Area" localSheetId="4">'POSEBNI DIO '!$A$1:$H$67</definedName>
    <definedName name="_xlnm.Print_Area" localSheetId="5">'Prihodi-POMOĆNA'!$A$7:$Q$28</definedName>
    <definedName name="_xlnm.Print_Area" localSheetId="6">'Rashodi-POMOĆNA'!$A$1:$U$110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0" l="1"/>
  <c r="D11" i="5"/>
  <c r="D12" i="5"/>
  <c r="G36" i="3"/>
  <c r="G30" i="1" l="1"/>
  <c r="G9" i="1"/>
  <c r="G13" i="1"/>
  <c r="G12" i="1"/>
  <c r="G45" i="3" l="1"/>
  <c r="G46" i="3"/>
  <c r="G47" i="3"/>
  <c r="G48" i="3"/>
  <c r="G49" i="3"/>
  <c r="G44" i="3"/>
  <c r="G41" i="3"/>
  <c r="G37" i="3"/>
  <c r="G38" i="3"/>
  <c r="G39" i="3"/>
  <c r="G35" i="3"/>
  <c r="G33" i="3"/>
  <c r="G21" i="3"/>
  <c r="H24" i="3"/>
  <c r="H22" i="3"/>
  <c r="H20" i="3"/>
  <c r="H18" i="3"/>
  <c r="H16" i="3"/>
  <c r="H14" i="3"/>
  <c r="H13" i="3"/>
  <c r="G24" i="3"/>
  <c r="G22" i="3"/>
  <c r="G20" i="3"/>
  <c r="G18" i="3"/>
  <c r="G16" i="3"/>
  <c r="G14" i="3"/>
  <c r="G13" i="3"/>
  <c r="E22" i="3"/>
  <c r="E24" i="3"/>
  <c r="E18" i="3"/>
  <c r="E14" i="3"/>
  <c r="E13" i="3"/>
  <c r="E12" i="5"/>
  <c r="E11" i="5"/>
  <c r="G46" i="10"/>
  <c r="F41" i="10"/>
  <c r="G43" i="10"/>
  <c r="G23" i="10"/>
  <c r="G10" i="10"/>
  <c r="G14" i="10"/>
  <c r="G61" i="10"/>
  <c r="G57" i="10"/>
  <c r="G54" i="10"/>
  <c r="G49" i="10"/>
  <c r="G50" i="10"/>
  <c r="G48" i="10"/>
  <c r="G45" i="10"/>
  <c r="G44" i="10"/>
  <c r="G39" i="10"/>
  <c r="G40" i="10"/>
  <c r="G38" i="10"/>
  <c r="G32" i="10"/>
  <c r="G34" i="10"/>
  <c r="G35" i="10"/>
  <c r="G31" i="10"/>
  <c r="G25" i="10"/>
  <c r="G26" i="10"/>
  <c r="G24" i="10"/>
  <c r="G16" i="10"/>
  <c r="G17" i="10"/>
  <c r="G18" i="10"/>
  <c r="G19" i="10"/>
  <c r="G15" i="10"/>
  <c r="G12" i="10"/>
  <c r="G13" i="10"/>
  <c r="G11" i="10"/>
  <c r="J10" i="9"/>
  <c r="P12" i="8"/>
  <c r="F61" i="10" l="1"/>
  <c r="F57" i="10"/>
  <c r="F56" i="10" s="1"/>
  <c r="F55" i="10" s="1"/>
  <c r="F54" i="10"/>
  <c r="F44" i="10"/>
  <c r="F40" i="10"/>
  <c r="F39" i="10"/>
  <c r="F38" i="10"/>
  <c r="F34" i="10"/>
  <c r="F31" i="10"/>
  <c r="F26" i="10"/>
  <c r="F25" i="10"/>
  <c r="F24" i="10"/>
  <c r="F23" i="10" s="1"/>
  <c r="F22" i="10" s="1"/>
  <c r="F21" i="10"/>
  <c r="F20" i="10" s="1"/>
  <c r="F18" i="10"/>
  <c r="F16" i="10"/>
  <c r="F15" i="10"/>
  <c r="F13" i="10"/>
  <c r="F12" i="10"/>
  <c r="F60" i="10"/>
  <c r="F59" i="10" s="1"/>
  <c r="F58" i="10" s="1"/>
  <c r="F53" i="10"/>
  <c r="F52" i="10" s="1"/>
  <c r="F37" i="10"/>
  <c r="F36" i="10" s="1"/>
  <c r="F49" i="3"/>
  <c r="F48" i="3"/>
  <c r="F46" i="3"/>
  <c r="F45" i="3"/>
  <c r="F44" i="3"/>
  <c r="F41" i="3"/>
  <c r="F40" i="3" s="1"/>
  <c r="F39" i="3"/>
  <c r="F38" i="3"/>
  <c r="F24" i="3"/>
  <c r="F23" i="3" s="1"/>
  <c r="F18" i="3"/>
  <c r="F17" i="3" s="1"/>
  <c r="F20" i="3"/>
  <c r="F19" i="3"/>
  <c r="F15" i="3"/>
  <c r="F14" i="3"/>
  <c r="F13" i="1"/>
  <c r="F12" i="1"/>
  <c r="F51" i="10" l="1"/>
  <c r="B11" i="9" l="1"/>
  <c r="B10" i="9"/>
  <c r="I22" i="9" l="1"/>
  <c r="H22" i="9"/>
  <c r="G22" i="9"/>
  <c r="F22" i="9"/>
  <c r="E22" i="9"/>
  <c r="D22" i="9"/>
  <c r="C22" i="9"/>
  <c r="B22" i="9"/>
  <c r="O107" i="8"/>
  <c r="U106" i="8"/>
  <c r="T106" i="8"/>
  <c r="S106" i="8"/>
  <c r="O106" i="8" s="1"/>
  <c r="R106" i="8"/>
  <c r="Q106" i="8"/>
  <c r="Q105" i="8" s="1"/>
  <c r="P106" i="8"/>
  <c r="U105" i="8"/>
  <c r="T105" i="8"/>
  <c r="R105" i="8"/>
  <c r="P105" i="8"/>
  <c r="O104" i="8"/>
  <c r="O103" i="8"/>
  <c r="U102" i="8"/>
  <c r="U101" i="8" s="1"/>
  <c r="T102" i="8"/>
  <c r="S102" i="8"/>
  <c r="S101" i="8" s="1"/>
  <c r="F49" i="10" s="1"/>
  <c r="R102" i="8"/>
  <c r="R101" i="8" s="1"/>
  <c r="R94" i="8" s="1"/>
  <c r="R93" i="8" s="1"/>
  <c r="Q102" i="8"/>
  <c r="Q101" i="8" s="1"/>
  <c r="P102" i="8"/>
  <c r="P101" i="8" s="1"/>
  <c r="T101" i="8"/>
  <c r="O100" i="8"/>
  <c r="U99" i="8"/>
  <c r="T99" i="8"/>
  <c r="T95" i="8" s="1"/>
  <c r="T94" i="8" s="1"/>
  <c r="T93" i="8" s="1"/>
  <c r="S99" i="8"/>
  <c r="O99" i="8" s="1"/>
  <c r="R99" i="8"/>
  <c r="Q99" i="8"/>
  <c r="P99" i="8"/>
  <c r="O98" i="8"/>
  <c r="O97" i="8"/>
  <c r="U96" i="8"/>
  <c r="U95" i="8" s="1"/>
  <c r="U94" i="8" s="1"/>
  <c r="U93" i="8" s="1"/>
  <c r="T96" i="8"/>
  <c r="S96" i="8"/>
  <c r="R96" i="8"/>
  <c r="Q96" i="8"/>
  <c r="Q95" i="8" s="1"/>
  <c r="Q94" i="8" s="1"/>
  <c r="Q93" i="8" s="1"/>
  <c r="P96" i="8"/>
  <c r="P95" i="8" s="1"/>
  <c r="R95" i="8"/>
  <c r="O92" i="8"/>
  <c r="O91" i="8"/>
  <c r="O90" i="8" s="1"/>
  <c r="U90" i="8"/>
  <c r="U89" i="8" s="1"/>
  <c r="U88" i="8" s="1"/>
  <c r="T90" i="8"/>
  <c r="S90" i="8"/>
  <c r="R90" i="8"/>
  <c r="Q90" i="8"/>
  <c r="P90" i="8"/>
  <c r="T89" i="8"/>
  <c r="S89" i="8"/>
  <c r="R89" i="8"/>
  <c r="R88" i="8" s="1"/>
  <c r="Q89" i="8"/>
  <c r="O89" i="8" s="1"/>
  <c r="P89" i="8"/>
  <c r="P88" i="8" s="1"/>
  <c r="T88" i="8"/>
  <c r="S88" i="8"/>
  <c r="O87" i="8"/>
  <c r="U86" i="8"/>
  <c r="T86" i="8"/>
  <c r="S86" i="8"/>
  <c r="R86" i="8"/>
  <c r="Q86" i="8"/>
  <c r="P86" i="8"/>
  <c r="O85" i="8"/>
  <c r="O84" i="8"/>
  <c r="U83" i="8"/>
  <c r="T83" i="8"/>
  <c r="S83" i="8"/>
  <c r="R83" i="8"/>
  <c r="Q83" i="8"/>
  <c r="O83" i="8" s="1"/>
  <c r="P83" i="8"/>
  <c r="O82" i="8"/>
  <c r="U81" i="8"/>
  <c r="T81" i="8"/>
  <c r="O81" i="8" s="1"/>
  <c r="S81" i="8"/>
  <c r="R81" i="8"/>
  <c r="Q81" i="8"/>
  <c r="P81" i="8"/>
  <c r="O80" i="8"/>
  <c r="U79" i="8"/>
  <c r="U75" i="8" s="1"/>
  <c r="T79" i="8"/>
  <c r="S79" i="8"/>
  <c r="R79" i="8"/>
  <c r="Q79" i="8"/>
  <c r="P79" i="8"/>
  <c r="O79" i="8" s="1"/>
  <c r="O78" i="8"/>
  <c r="O77" i="8"/>
  <c r="U76" i="8"/>
  <c r="T76" i="8"/>
  <c r="S76" i="8"/>
  <c r="S75" i="8" s="1"/>
  <c r="R76" i="8"/>
  <c r="O76" i="8" s="1"/>
  <c r="Q76" i="8"/>
  <c r="Q75" i="8" s="1"/>
  <c r="P76" i="8"/>
  <c r="O74" i="8"/>
  <c r="O73" i="8"/>
  <c r="U72" i="8"/>
  <c r="U71" i="8" s="1"/>
  <c r="T72" i="8"/>
  <c r="S72" i="8"/>
  <c r="R72" i="8"/>
  <c r="Q72" i="8"/>
  <c r="O72" i="8" s="1"/>
  <c r="P72" i="8"/>
  <c r="T71" i="8"/>
  <c r="S71" i="8"/>
  <c r="R71" i="8"/>
  <c r="Q71" i="8"/>
  <c r="P71" i="8"/>
  <c r="O70" i="8"/>
  <c r="O69" i="8"/>
  <c r="O68" i="8"/>
  <c r="U67" i="8"/>
  <c r="T67" i="8"/>
  <c r="S67" i="8"/>
  <c r="R67" i="8"/>
  <c r="Q67" i="8"/>
  <c r="P67" i="8"/>
  <c r="O66" i="8"/>
  <c r="U65" i="8"/>
  <c r="T65" i="8"/>
  <c r="S65" i="8"/>
  <c r="R65" i="8"/>
  <c r="Q65" i="8"/>
  <c r="P65" i="8"/>
  <c r="O65" i="8" s="1"/>
  <c r="O64" i="8"/>
  <c r="U63" i="8"/>
  <c r="T63" i="8"/>
  <c r="S63" i="8"/>
  <c r="R63" i="8"/>
  <c r="Q63" i="8"/>
  <c r="P63" i="8"/>
  <c r="O62" i="8"/>
  <c r="O61" i="8"/>
  <c r="U60" i="8"/>
  <c r="T60" i="8"/>
  <c r="S60" i="8"/>
  <c r="R60" i="8"/>
  <c r="Q60" i="8"/>
  <c r="P60" i="8"/>
  <c r="O60" i="8" s="1"/>
  <c r="O59" i="8"/>
  <c r="O58" i="8"/>
  <c r="O57" i="8"/>
  <c r="U56" i="8"/>
  <c r="O56" i="8" s="1"/>
  <c r="T56" i="8"/>
  <c r="S56" i="8"/>
  <c r="R56" i="8"/>
  <c r="Q56" i="8"/>
  <c r="P56" i="8"/>
  <c r="O55" i="8"/>
  <c r="O54" i="8"/>
  <c r="U53" i="8"/>
  <c r="T53" i="8"/>
  <c r="T48" i="8" s="1"/>
  <c r="S53" i="8"/>
  <c r="S48" i="8" s="1"/>
  <c r="F45" i="10" s="1"/>
  <c r="F43" i="10" s="1"/>
  <c r="F42" i="10" s="1"/>
  <c r="R53" i="8"/>
  <c r="Q53" i="8"/>
  <c r="P53" i="8"/>
  <c r="O53" i="8" s="1"/>
  <c r="O52" i="8"/>
  <c r="O51" i="8"/>
  <c r="O50" i="8"/>
  <c r="U49" i="8"/>
  <c r="U48" i="8" s="1"/>
  <c r="T49" i="8"/>
  <c r="S49" i="8"/>
  <c r="R49" i="8"/>
  <c r="Q49" i="8"/>
  <c r="P49" i="8"/>
  <c r="O49" i="8" s="1"/>
  <c r="Q48" i="8"/>
  <c r="P48" i="8"/>
  <c r="F17" i="10" s="1"/>
  <c r="O47" i="8"/>
  <c r="U46" i="8"/>
  <c r="T46" i="8"/>
  <c r="S46" i="8"/>
  <c r="R46" i="8"/>
  <c r="Q46" i="8"/>
  <c r="P46" i="8"/>
  <c r="O45" i="8"/>
  <c r="U44" i="8"/>
  <c r="U34" i="8" s="1"/>
  <c r="T44" i="8"/>
  <c r="T34" i="8" s="1"/>
  <c r="S44" i="8"/>
  <c r="R44" i="8"/>
  <c r="Q44" i="8"/>
  <c r="P44" i="8"/>
  <c r="P34" i="8" s="1"/>
  <c r="O43" i="8"/>
  <c r="O42" i="8"/>
  <c r="U41" i="8"/>
  <c r="T41" i="8"/>
  <c r="S41" i="8"/>
  <c r="R41" i="8"/>
  <c r="Q41" i="8"/>
  <c r="O41" i="8" s="1"/>
  <c r="P41" i="8"/>
  <c r="O40" i="8"/>
  <c r="O39" i="8"/>
  <c r="O38" i="8"/>
  <c r="O37" i="8"/>
  <c r="O36" i="8"/>
  <c r="U35" i="8"/>
  <c r="T35" i="8"/>
  <c r="S35" i="8"/>
  <c r="R35" i="8"/>
  <c r="R34" i="8" s="1"/>
  <c r="F32" i="10" s="1"/>
  <c r="Q35" i="8"/>
  <c r="Q34" i="8" s="1"/>
  <c r="P35" i="8"/>
  <c r="S34" i="8"/>
  <c r="O33" i="8"/>
  <c r="U32" i="8"/>
  <c r="T32" i="8"/>
  <c r="O32" i="8" s="1"/>
  <c r="S32" i="8"/>
  <c r="R32" i="8"/>
  <c r="Q32" i="8"/>
  <c r="P32" i="8"/>
  <c r="O31" i="8"/>
  <c r="U30" i="8"/>
  <c r="S30" i="8"/>
  <c r="R30" i="8"/>
  <c r="Q30" i="8"/>
  <c r="P30" i="8"/>
  <c r="O30" i="8"/>
  <c r="O29" i="8"/>
  <c r="U28" i="8"/>
  <c r="S28" i="8"/>
  <c r="S23" i="8" s="1"/>
  <c r="R28" i="8"/>
  <c r="R23" i="8" s="1"/>
  <c r="Q28" i="8"/>
  <c r="O28" i="8" s="1"/>
  <c r="P28" i="8"/>
  <c r="O27" i="8"/>
  <c r="O26" i="8"/>
  <c r="O25" i="8"/>
  <c r="U24" i="8"/>
  <c r="U23" i="8" s="1"/>
  <c r="T24" i="8"/>
  <c r="T23" i="8" s="1"/>
  <c r="S24" i="8"/>
  <c r="R24" i="8"/>
  <c r="Q24" i="8"/>
  <c r="P24" i="8"/>
  <c r="P23" i="8"/>
  <c r="O21" i="8"/>
  <c r="U20" i="8"/>
  <c r="T20" i="8"/>
  <c r="S20" i="8"/>
  <c r="S19" i="8" s="1"/>
  <c r="R20" i="8"/>
  <c r="R19" i="8" s="1"/>
  <c r="R9" i="8" s="1"/>
  <c r="Q20" i="8"/>
  <c r="Q19" i="8" s="1"/>
  <c r="P20" i="8"/>
  <c r="U19" i="8"/>
  <c r="T19" i="8"/>
  <c r="P19" i="8"/>
  <c r="O18" i="8"/>
  <c r="O17" i="8"/>
  <c r="O16" i="8"/>
  <c r="O15" i="8"/>
  <c r="U14" i="8"/>
  <c r="T14" i="8"/>
  <c r="S14" i="8"/>
  <c r="O14" i="8" s="1"/>
  <c r="R14" i="8"/>
  <c r="Q14" i="8"/>
  <c r="Q13" i="8" s="1"/>
  <c r="P14" i="8"/>
  <c r="U13" i="8"/>
  <c r="U9" i="8" s="1"/>
  <c r="T13" i="8"/>
  <c r="S13" i="8"/>
  <c r="R13" i="8"/>
  <c r="P13" i="8"/>
  <c r="O12" i="8"/>
  <c r="U11" i="8"/>
  <c r="T11" i="8"/>
  <c r="T10" i="8" s="1"/>
  <c r="T9" i="8" s="1"/>
  <c r="S11" i="8"/>
  <c r="R11" i="8"/>
  <c r="Q11" i="8"/>
  <c r="P11" i="8"/>
  <c r="P10" i="8" s="1"/>
  <c r="F11" i="10" s="1"/>
  <c r="F10" i="10" s="1"/>
  <c r="U10" i="8"/>
  <c r="S10" i="8"/>
  <c r="R10" i="8"/>
  <c r="Q10" i="8"/>
  <c r="O11" i="8" l="1"/>
  <c r="O67" i="8"/>
  <c r="S105" i="8"/>
  <c r="F50" i="10" s="1"/>
  <c r="O105" i="8"/>
  <c r="O63" i="8"/>
  <c r="R48" i="8"/>
  <c r="F33" i="10" s="1"/>
  <c r="O86" i="8"/>
  <c r="O46" i="8"/>
  <c r="B23" i="9"/>
  <c r="F9" i="1"/>
  <c r="P22" i="8"/>
  <c r="F35" i="3" s="1"/>
  <c r="S9" i="8"/>
  <c r="S22" i="8"/>
  <c r="F37" i="3" s="1"/>
  <c r="O101" i="8"/>
  <c r="O13" i="8"/>
  <c r="Q9" i="8"/>
  <c r="O71" i="8"/>
  <c r="P94" i="8"/>
  <c r="O34" i="8"/>
  <c r="U8" i="8"/>
  <c r="O10" i="8"/>
  <c r="P9" i="8"/>
  <c r="F33" i="3" s="1"/>
  <c r="F32" i="3" s="1"/>
  <c r="T22" i="8"/>
  <c r="T7" i="8" s="1"/>
  <c r="O19" i="8"/>
  <c r="U22" i="8"/>
  <c r="U7" i="8" s="1"/>
  <c r="O24" i="8"/>
  <c r="T75" i="8"/>
  <c r="O20" i="8"/>
  <c r="O35" i="8"/>
  <c r="O96" i="8"/>
  <c r="O102" i="8"/>
  <c r="P75" i="8"/>
  <c r="F19" i="10" s="1"/>
  <c r="F14" i="10" s="1"/>
  <c r="F9" i="10" s="1"/>
  <c r="F8" i="10" s="1"/>
  <c r="F7" i="10" s="1"/>
  <c r="Q23" i="8"/>
  <c r="R75" i="8"/>
  <c r="F35" i="10" s="1"/>
  <c r="Q88" i="8"/>
  <c r="O88" i="8" s="1"/>
  <c r="O44" i="8"/>
  <c r="S95" i="8"/>
  <c r="S94" i="8" l="1"/>
  <c r="S93" i="8" s="1"/>
  <c r="F48" i="10"/>
  <c r="F47" i="10" s="1"/>
  <c r="F46" i="10" s="1"/>
  <c r="F27" i="10" s="1"/>
  <c r="F6" i="10" s="1"/>
  <c r="O95" i="8"/>
  <c r="O48" i="8"/>
  <c r="F30" i="10"/>
  <c r="F29" i="10" s="1"/>
  <c r="F28" i="10" s="1"/>
  <c r="R22" i="8"/>
  <c r="R8" i="8"/>
  <c r="F36" i="3"/>
  <c r="F34" i="3" s="1"/>
  <c r="F31" i="3" s="1"/>
  <c r="P93" i="8"/>
  <c r="T8" i="8"/>
  <c r="R7" i="8"/>
  <c r="O9" i="8"/>
  <c r="P8" i="8"/>
  <c r="P7" i="8"/>
  <c r="Q22" i="8"/>
  <c r="O22" i="8" s="1"/>
  <c r="O23" i="8"/>
  <c r="O75" i="8"/>
  <c r="S8" i="8"/>
  <c r="J32" i="8"/>
  <c r="H32" i="8" s="1"/>
  <c r="K32" i="8"/>
  <c r="L32" i="8"/>
  <c r="M32" i="8"/>
  <c r="N32" i="8"/>
  <c r="I32" i="8"/>
  <c r="H33" i="8"/>
  <c r="O94" i="8" l="1"/>
  <c r="O93" i="8" s="1"/>
  <c r="H13" i="1" s="1"/>
  <c r="I13" i="1" s="1"/>
  <c r="F62" i="10"/>
  <c r="S7" i="8"/>
  <c r="O7" i="8" s="1"/>
  <c r="F47" i="3"/>
  <c r="F43" i="3" s="1"/>
  <c r="F42" i="3" s="1"/>
  <c r="F50" i="3" s="1"/>
  <c r="C12" i="5" s="1"/>
  <c r="C11" i="5" s="1"/>
  <c r="C10" i="5" s="1"/>
  <c r="Q7" i="8"/>
  <c r="Q8" i="8"/>
  <c r="O8" i="8"/>
  <c r="I12" i="1" s="1"/>
  <c r="A44" i="10" l="1"/>
  <c r="D54" i="10"/>
  <c r="A54" i="10"/>
  <c r="J53" i="8" l="1"/>
  <c r="K53" i="8"/>
  <c r="L53" i="8"/>
  <c r="M53" i="8"/>
  <c r="N53" i="8"/>
  <c r="I53" i="8"/>
  <c r="H54" i="8"/>
  <c r="H69" i="8"/>
  <c r="J60" i="8"/>
  <c r="K60" i="8"/>
  <c r="L60" i="8"/>
  <c r="M60" i="8"/>
  <c r="N60" i="8"/>
  <c r="I60" i="8"/>
  <c r="H61" i="8"/>
  <c r="J56" i="8"/>
  <c r="K56" i="8"/>
  <c r="L56" i="8"/>
  <c r="M56" i="8"/>
  <c r="N56" i="8"/>
  <c r="I56" i="8"/>
  <c r="H58" i="8"/>
  <c r="H59" i="8"/>
  <c r="H57" i="8"/>
  <c r="H51" i="8"/>
  <c r="J41" i="8"/>
  <c r="K41" i="8"/>
  <c r="L41" i="8"/>
  <c r="M41" i="8"/>
  <c r="N41" i="8"/>
  <c r="I41" i="8"/>
  <c r="H43" i="8"/>
  <c r="H42" i="8"/>
  <c r="H56" i="8" l="1"/>
  <c r="H41" i="8"/>
  <c r="I35" i="8" l="1"/>
  <c r="I72" i="8"/>
  <c r="I30" i="8"/>
  <c r="I28" i="8"/>
  <c r="I24" i="8"/>
  <c r="I23" i="8" s="1"/>
  <c r="D50" i="10" l="1"/>
  <c r="D49" i="10"/>
  <c r="D48" i="10"/>
  <c r="A50" i="10"/>
  <c r="A49" i="10"/>
  <c r="A48" i="10"/>
  <c r="A57" i="10" s="1"/>
  <c r="D40" i="10"/>
  <c r="D39" i="10"/>
  <c r="A40" i="10"/>
  <c r="A39" i="10"/>
  <c r="A66" i="10"/>
  <c r="D38" i="10"/>
  <c r="D57" i="10" s="1"/>
  <c r="A38" i="10"/>
  <c r="D26" i="10"/>
  <c r="A26" i="10"/>
  <c r="D25" i="10"/>
  <c r="A25" i="10"/>
  <c r="D24" i="10"/>
  <c r="A24" i="10"/>
  <c r="D61" i="10"/>
  <c r="D32" i="10"/>
  <c r="D44" i="10" s="1"/>
  <c r="D21" i="10"/>
  <c r="A21" i="10"/>
  <c r="D19" i="10"/>
  <c r="A19" i="10"/>
  <c r="D18" i="10"/>
  <c r="A18" i="10"/>
  <c r="D17" i="10"/>
  <c r="A17" i="10"/>
  <c r="D16" i="10"/>
  <c r="A16" i="10"/>
  <c r="D15" i="10"/>
  <c r="A15" i="10"/>
  <c r="D13" i="10"/>
  <c r="A13" i="10"/>
  <c r="D12" i="10"/>
  <c r="A12" i="10"/>
  <c r="D11" i="10"/>
  <c r="A11" i="10"/>
  <c r="A1" i="10"/>
  <c r="J46" i="8" l="1"/>
  <c r="K46" i="8"/>
  <c r="L46" i="8"/>
  <c r="M46" i="8"/>
  <c r="N46" i="8"/>
  <c r="I46" i="8"/>
  <c r="O22" i="9"/>
  <c r="E20" i="3" s="1"/>
  <c r="N22" i="9"/>
  <c r="J90" i="8"/>
  <c r="J89" i="8" s="1"/>
  <c r="K90" i="8"/>
  <c r="K89" i="8" s="1"/>
  <c r="L90" i="8"/>
  <c r="L89" i="8" s="1"/>
  <c r="M90" i="8"/>
  <c r="M89" i="8" s="1"/>
  <c r="N90" i="8"/>
  <c r="N89" i="8" s="1"/>
  <c r="J24" i="8"/>
  <c r="K24" i="8"/>
  <c r="L24" i="8"/>
  <c r="M24" i="8"/>
  <c r="M23" i="8" s="1"/>
  <c r="N24" i="8"/>
  <c r="J76" i="8" l="1"/>
  <c r="K76" i="8"/>
  <c r="L76" i="8"/>
  <c r="M76" i="8"/>
  <c r="N76" i="8"/>
  <c r="I76" i="8"/>
  <c r="H78" i="8"/>
  <c r="J63" i="8"/>
  <c r="K63" i="8"/>
  <c r="L63" i="8"/>
  <c r="M63" i="8"/>
  <c r="N63" i="8"/>
  <c r="I63" i="8"/>
  <c r="J65" i="8"/>
  <c r="K65" i="8"/>
  <c r="L65" i="8"/>
  <c r="M65" i="8"/>
  <c r="N65" i="8"/>
  <c r="I65" i="8"/>
  <c r="J102" i="8"/>
  <c r="K102" i="8"/>
  <c r="L102" i="8"/>
  <c r="M102" i="8"/>
  <c r="N102" i="8"/>
  <c r="I102" i="8"/>
  <c r="H104" i="8"/>
  <c r="H92" i="8"/>
  <c r="H85" i="8"/>
  <c r="H84" i="8"/>
  <c r="I90" i="8"/>
  <c r="I89" i="8" s="1"/>
  <c r="N83" i="8"/>
  <c r="M83" i="8"/>
  <c r="L83" i="8"/>
  <c r="K83" i="8"/>
  <c r="J83" i="8"/>
  <c r="I83" i="8"/>
  <c r="H83" i="8" l="1"/>
  <c r="A1" i="5"/>
  <c r="A1" i="6"/>
  <c r="E19" i="3"/>
  <c r="G19" i="3"/>
  <c r="H19" i="3"/>
  <c r="E21" i="10" l="1"/>
  <c r="E20" i="10" s="1"/>
  <c r="E41" i="3" s="1"/>
  <c r="A1" i="3"/>
  <c r="G21" i="10" l="1"/>
  <c r="G20" i="10" s="1"/>
  <c r="A110" i="8"/>
  <c r="A16" i="6"/>
  <c r="A14" i="5"/>
  <c r="A52" i="3"/>
  <c r="H21" i="10" l="1"/>
  <c r="H20" i="10" s="1"/>
  <c r="H41" i="3"/>
  <c r="H40" i="3" s="1"/>
  <c r="J106" i="8"/>
  <c r="K101" i="8"/>
  <c r="I101" i="8"/>
  <c r="I96" i="8"/>
  <c r="L81" i="8"/>
  <c r="K81" i="8"/>
  <c r="J81" i="8"/>
  <c r="I81" i="8"/>
  <c r="L72" i="8"/>
  <c r="K72" i="8"/>
  <c r="J72" i="8"/>
  <c r="M67" i="8"/>
  <c r="L67" i="8"/>
  <c r="J67" i="8"/>
  <c r="L49" i="8"/>
  <c r="J35" i="8"/>
  <c r="N28" i="8"/>
  <c r="L28" i="8"/>
  <c r="K28" i="8"/>
  <c r="H27" i="8"/>
  <c r="H25" i="8"/>
  <c r="J20" i="8"/>
  <c r="L14" i="8"/>
  <c r="J11" i="8"/>
  <c r="K11" i="8"/>
  <c r="N11" i="8"/>
  <c r="N10" i="8" s="1"/>
  <c r="I11" i="8"/>
  <c r="H107" i="8"/>
  <c r="N106" i="8"/>
  <c r="N105" i="8" s="1"/>
  <c r="M106" i="8"/>
  <c r="L106" i="8"/>
  <c r="K106" i="8"/>
  <c r="I106" i="8"/>
  <c r="N101" i="8"/>
  <c r="M101" i="8"/>
  <c r="N99" i="8"/>
  <c r="M99" i="8"/>
  <c r="L99" i="8"/>
  <c r="K99" i="8"/>
  <c r="J99" i="8"/>
  <c r="I99" i="8"/>
  <c r="H97" i="8"/>
  <c r="N96" i="8"/>
  <c r="N88" i="8"/>
  <c r="H87" i="8"/>
  <c r="N86" i="8"/>
  <c r="M86" i="8"/>
  <c r="L86" i="8"/>
  <c r="K86" i="8"/>
  <c r="J86" i="8"/>
  <c r="I86" i="8"/>
  <c r="N81" i="8"/>
  <c r="M81" i="8"/>
  <c r="N79" i="8"/>
  <c r="L79" i="8"/>
  <c r="K79" i="8"/>
  <c r="J79" i="8"/>
  <c r="I79" i="8"/>
  <c r="N72" i="8"/>
  <c r="N71" i="8" s="1"/>
  <c r="M72" i="8"/>
  <c r="H70" i="8"/>
  <c r="H68" i="8"/>
  <c r="N67" i="8"/>
  <c r="I67" i="8"/>
  <c r="H64" i="8"/>
  <c r="H55" i="8"/>
  <c r="H52" i="8"/>
  <c r="N49" i="8"/>
  <c r="M49" i="8"/>
  <c r="I49" i="8"/>
  <c r="N44" i="8"/>
  <c r="L44" i="8"/>
  <c r="K44" i="8"/>
  <c r="J44" i="8"/>
  <c r="I44" i="8"/>
  <c r="H37" i="8"/>
  <c r="H31" i="8"/>
  <c r="N30" i="8"/>
  <c r="L30" i="8"/>
  <c r="K30" i="8"/>
  <c r="J30" i="8"/>
  <c r="M20" i="8"/>
  <c r="N14" i="8"/>
  <c r="N13" i="8" s="1"/>
  <c r="M14" i="8"/>
  <c r="M11" i="8"/>
  <c r="L23" i="8" l="1"/>
  <c r="K23" i="8"/>
  <c r="E31" i="10" s="1"/>
  <c r="H31" i="10" s="1"/>
  <c r="N23" i="8"/>
  <c r="L48" i="8"/>
  <c r="E45" i="10" s="1"/>
  <c r="K10" i="8"/>
  <c r="I48" i="8"/>
  <c r="M71" i="8"/>
  <c r="J88" i="8"/>
  <c r="L88" i="8"/>
  <c r="I105" i="8"/>
  <c r="J19" i="8"/>
  <c r="K71" i="8"/>
  <c r="E34" i="10" s="1"/>
  <c r="H34" i="10" s="1"/>
  <c r="E39" i="10"/>
  <c r="H39" i="10" s="1"/>
  <c r="I34" i="8"/>
  <c r="K88" i="8"/>
  <c r="M13" i="8"/>
  <c r="J71" i="8"/>
  <c r="L71" i="8"/>
  <c r="J105" i="8"/>
  <c r="M19" i="8"/>
  <c r="E25" i="10"/>
  <c r="H25" i="10" s="1"/>
  <c r="M10" i="8"/>
  <c r="M88" i="8"/>
  <c r="J10" i="8"/>
  <c r="L13" i="8"/>
  <c r="K105" i="8"/>
  <c r="M105" i="8"/>
  <c r="M48" i="8"/>
  <c r="N48" i="8"/>
  <c r="J34" i="8"/>
  <c r="H17" i="3"/>
  <c r="E17" i="3"/>
  <c r="E17" i="10"/>
  <c r="H17" i="10" s="1"/>
  <c r="I75" i="8"/>
  <c r="J75" i="8"/>
  <c r="K75" i="8"/>
  <c r="E35" i="10" s="1"/>
  <c r="H35" i="10" s="1"/>
  <c r="L75" i="8"/>
  <c r="E15" i="10"/>
  <c r="N75" i="8"/>
  <c r="E61" i="10" s="1"/>
  <c r="I10" i="8"/>
  <c r="E40" i="3"/>
  <c r="G40" i="3"/>
  <c r="I20" i="8"/>
  <c r="H15" i="8"/>
  <c r="H16" i="8"/>
  <c r="H18" i="8"/>
  <c r="H29" i="8"/>
  <c r="H38" i="8"/>
  <c r="H40" i="8"/>
  <c r="H62" i="8"/>
  <c r="H66" i="8"/>
  <c r="H98" i="8"/>
  <c r="K67" i="8"/>
  <c r="H21" i="8"/>
  <c r="K35" i="8"/>
  <c r="K14" i="8"/>
  <c r="I95" i="8"/>
  <c r="N20" i="8"/>
  <c r="N35" i="8"/>
  <c r="N34" i="8" s="1"/>
  <c r="J28" i="8"/>
  <c r="J23" i="8" s="1"/>
  <c r="H73" i="8"/>
  <c r="H47" i="8"/>
  <c r="H103" i="8"/>
  <c r="H77" i="8"/>
  <c r="H82" i="8"/>
  <c r="J96" i="8"/>
  <c r="H65" i="8"/>
  <c r="I14" i="8"/>
  <c r="H17" i="8"/>
  <c r="J14" i="8"/>
  <c r="H50" i="8"/>
  <c r="H74" i="8"/>
  <c r="K49" i="8"/>
  <c r="K96" i="8"/>
  <c r="H12" i="8"/>
  <c r="L35" i="8"/>
  <c r="L96" i="8"/>
  <c r="M35" i="8"/>
  <c r="H45" i="8"/>
  <c r="H80" i="8"/>
  <c r="M96" i="8"/>
  <c r="H100" i="8"/>
  <c r="H106" i="8"/>
  <c r="L101" i="8"/>
  <c r="J101" i="8"/>
  <c r="H99" i="8"/>
  <c r="H91" i="8"/>
  <c r="H86" i="8"/>
  <c r="H81" i="8"/>
  <c r="M79" i="8"/>
  <c r="H63" i="8"/>
  <c r="H53" i="8"/>
  <c r="J49" i="8"/>
  <c r="H46" i="8"/>
  <c r="M44" i="8"/>
  <c r="H36" i="8"/>
  <c r="H39" i="8"/>
  <c r="H30" i="8"/>
  <c r="H26" i="8"/>
  <c r="H24" i="8"/>
  <c r="K20" i="8"/>
  <c r="L20" i="8"/>
  <c r="L11" i="8"/>
  <c r="H89" i="8"/>
  <c r="I88" i="8"/>
  <c r="N95" i="8"/>
  <c r="N94" i="8" s="1"/>
  <c r="N93" i="8" s="1"/>
  <c r="L105" i="8"/>
  <c r="H76" i="8"/>
  <c r="Q22" i="9"/>
  <c r="P22" i="9"/>
  <c r="M22" i="9"/>
  <c r="F13" i="3" s="1"/>
  <c r="F12" i="3" s="1"/>
  <c r="L22" i="9"/>
  <c r="K22" i="9"/>
  <c r="E16" i="3" s="1"/>
  <c r="G94" i="8"/>
  <c r="F94" i="8"/>
  <c r="G88" i="8"/>
  <c r="F88" i="8"/>
  <c r="G86" i="8"/>
  <c r="F86" i="8"/>
  <c r="G76" i="8"/>
  <c r="F76" i="8"/>
  <c r="G72" i="8"/>
  <c r="F72" i="8"/>
  <c r="G67" i="8"/>
  <c r="F67" i="8"/>
  <c r="G53" i="8"/>
  <c r="F53" i="8"/>
  <c r="G35" i="8"/>
  <c r="F35" i="8"/>
  <c r="G22" i="8"/>
  <c r="G9" i="8" s="1"/>
  <c r="F22" i="8"/>
  <c r="F9" i="8" s="1"/>
  <c r="E54" i="10" l="1"/>
  <c r="E53" i="10" s="1"/>
  <c r="G53" i="10"/>
  <c r="L34" i="8"/>
  <c r="E44" i="10" s="1"/>
  <c r="H44" i="10" s="1"/>
  <c r="E19" i="10"/>
  <c r="H19" i="10" s="1"/>
  <c r="E40" i="10"/>
  <c r="H40" i="10" s="1"/>
  <c r="E16" i="10"/>
  <c r="H16" i="10" s="1"/>
  <c r="E49" i="10"/>
  <c r="H49" i="10" s="1"/>
  <c r="H44" i="8"/>
  <c r="J13" i="8"/>
  <c r="J9" i="8" s="1"/>
  <c r="E11" i="10"/>
  <c r="J48" i="8"/>
  <c r="M95" i="8"/>
  <c r="E57" i="10" s="1"/>
  <c r="E24" i="10"/>
  <c r="K13" i="8"/>
  <c r="K9" i="8" s="1"/>
  <c r="E26" i="10"/>
  <c r="H26" i="10" s="1"/>
  <c r="L10" i="8"/>
  <c r="H10" i="8" s="1"/>
  <c r="I19" i="8"/>
  <c r="E13" i="10" s="1"/>
  <c r="H13" i="10" s="1"/>
  <c r="H90" i="8"/>
  <c r="L19" i="8"/>
  <c r="J95" i="8"/>
  <c r="J94" i="8" s="1"/>
  <c r="K95" i="8"/>
  <c r="E38" i="10" s="1"/>
  <c r="K19" i="8"/>
  <c r="L95" i="8"/>
  <c r="N19" i="8"/>
  <c r="N9" i="8" s="1"/>
  <c r="H67" i="8"/>
  <c r="K48" i="8"/>
  <c r="E33" i="10" s="1"/>
  <c r="H33" i="10" s="1"/>
  <c r="M34" i="8"/>
  <c r="K34" i="8"/>
  <c r="E60" i="10"/>
  <c r="H61" i="10"/>
  <c r="H105" i="8"/>
  <c r="E50" i="10"/>
  <c r="H15" i="10"/>
  <c r="G17" i="3"/>
  <c r="E15" i="3"/>
  <c r="E12" i="3"/>
  <c r="I71" i="8"/>
  <c r="H79" i="8"/>
  <c r="M75" i="8"/>
  <c r="H28" i="8"/>
  <c r="H23" i="8"/>
  <c r="I13" i="8"/>
  <c r="I94" i="8"/>
  <c r="H88" i="8"/>
  <c r="H60" i="8"/>
  <c r="H101" i="8"/>
  <c r="H35" i="8"/>
  <c r="H49" i="8"/>
  <c r="N22" i="8"/>
  <c r="H96" i="8"/>
  <c r="H11" i="8"/>
  <c r="H20" i="8"/>
  <c r="M9" i="8"/>
  <c r="F24" i="8"/>
  <c r="H72" i="8"/>
  <c r="H14" i="8"/>
  <c r="H102" i="8"/>
  <c r="G24" i="8"/>
  <c r="F8" i="1"/>
  <c r="G15" i="3" l="1"/>
  <c r="E43" i="10"/>
  <c r="G42" i="10"/>
  <c r="H45" i="10"/>
  <c r="H43" i="10" s="1"/>
  <c r="H42" i="10" s="1"/>
  <c r="E42" i="10"/>
  <c r="E37" i="3"/>
  <c r="H54" i="10"/>
  <c r="H53" i="10" s="1"/>
  <c r="E56" i="10"/>
  <c r="K94" i="8"/>
  <c r="K93" i="8" s="1"/>
  <c r="E23" i="10"/>
  <c r="H23" i="10" s="1"/>
  <c r="J93" i="8"/>
  <c r="E12" i="10"/>
  <c r="H12" i="10" s="1"/>
  <c r="H75" i="8"/>
  <c r="E48" i="10"/>
  <c r="H48" i="10" s="1"/>
  <c r="L9" i="8"/>
  <c r="H24" i="10"/>
  <c r="M94" i="8"/>
  <c r="E32" i="10"/>
  <c r="H95" i="8"/>
  <c r="L94" i="8"/>
  <c r="N7" i="8"/>
  <c r="H13" i="8"/>
  <c r="G60" i="10"/>
  <c r="H60" i="10" s="1"/>
  <c r="E59" i="10"/>
  <c r="H38" i="10"/>
  <c r="E37" i="10"/>
  <c r="J11" i="9"/>
  <c r="I93" i="8"/>
  <c r="H71" i="8"/>
  <c r="E18" i="10"/>
  <c r="I22" i="8"/>
  <c r="E38" i="3"/>
  <c r="E52" i="10"/>
  <c r="I9" i="8"/>
  <c r="H19" i="8"/>
  <c r="H11" i="10"/>
  <c r="G12" i="3"/>
  <c r="H12" i="3"/>
  <c r="N8" i="8"/>
  <c r="J22" i="8"/>
  <c r="L22" i="8"/>
  <c r="H48" i="8"/>
  <c r="M22" i="8"/>
  <c r="K22" i="8"/>
  <c r="H34" i="8"/>
  <c r="F11" i="1"/>
  <c r="F14" i="1" s="1"/>
  <c r="E44" i="3" l="1"/>
  <c r="H37" i="3"/>
  <c r="E55" i="10"/>
  <c r="E51" i="10" s="1"/>
  <c r="E48" i="3"/>
  <c r="H57" i="10"/>
  <c r="H56" i="10" s="1"/>
  <c r="H55" i="10" s="1"/>
  <c r="G56" i="10"/>
  <c r="G55" i="10" s="1"/>
  <c r="E30" i="10"/>
  <c r="E29" i="10" s="1"/>
  <c r="H32" i="10"/>
  <c r="H30" i="10" s="1"/>
  <c r="E22" i="10"/>
  <c r="E47" i="10"/>
  <c r="E46" i="10" s="1"/>
  <c r="E41" i="10" s="1"/>
  <c r="H9" i="8"/>
  <c r="L93" i="8"/>
  <c r="M93" i="8"/>
  <c r="H94" i="8"/>
  <c r="K7" i="8"/>
  <c r="E10" i="10"/>
  <c r="E33" i="3" s="1"/>
  <c r="L7" i="8"/>
  <c r="J7" i="8"/>
  <c r="H10" i="10"/>
  <c r="M7" i="8"/>
  <c r="J8" i="8"/>
  <c r="I7" i="8"/>
  <c r="G59" i="10"/>
  <c r="H59" i="10" s="1"/>
  <c r="E58" i="10"/>
  <c r="E36" i="10"/>
  <c r="E46" i="3"/>
  <c r="G37" i="10"/>
  <c r="H37" i="10" s="1"/>
  <c r="H50" i="10"/>
  <c r="H47" i="10" s="1"/>
  <c r="G47" i="10"/>
  <c r="H18" i="10"/>
  <c r="E14" i="10"/>
  <c r="I8" i="8"/>
  <c r="H38" i="3"/>
  <c r="G52" i="10"/>
  <c r="L8" i="8"/>
  <c r="K8" i="8"/>
  <c r="M8" i="8"/>
  <c r="H22" i="8"/>
  <c r="H48" i="3" l="1"/>
  <c r="H52" i="10"/>
  <c r="H51" i="10" s="1"/>
  <c r="G51" i="10"/>
  <c r="E28" i="10"/>
  <c r="E27" i="10" s="1"/>
  <c r="G30" i="10"/>
  <c r="G29" i="10" s="1"/>
  <c r="E36" i="3"/>
  <c r="E47" i="3"/>
  <c r="G22" i="10"/>
  <c r="H22" i="10" s="1"/>
  <c r="H29" i="10"/>
  <c r="E9" i="10"/>
  <c r="E8" i="10" s="1"/>
  <c r="H8" i="8"/>
  <c r="H93" i="8"/>
  <c r="H7" i="8"/>
  <c r="J22" i="9"/>
  <c r="G58" i="10"/>
  <c r="H58" i="10" s="1"/>
  <c r="E39" i="3"/>
  <c r="H46" i="3"/>
  <c r="G36" i="10"/>
  <c r="H36" i="10" s="1"/>
  <c r="H44" i="3"/>
  <c r="E35" i="3"/>
  <c r="E32" i="3"/>
  <c r="H15" i="3"/>
  <c r="F22" i="3" l="1"/>
  <c r="F21" i="3" s="1"/>
  <c r="F11" i="3" s="1"/>
  <c r="F25" i="3" s="1"/>
  <c r="E43" i="3"/>
  <c r="E42" i="3" s="1"/>
  <c r="H46" i="10"/>
  <c r="H41" i="10" s="1"/>
  <c r="G41" i="10"/>
  <c r="E7" i="10"/>
  <c r="E6" i="10" s="1"/>
  <c r="E62" i="10"/>
  <c r="J23" i="9"/>
  <c r="G28" i="10"/>
  <c r="G27" i="10" s="1"/>
  <c r="H28" i="10"/>
  <c r="H36" i="3"/>
  <c r="H47" i="3"/>
  <c r="H45" i="3"/>
  <c r="H39" i="3"/>
  <c r="E34" i="3"/>
  <c r="E31" i="3" s="1"/>
  <c r="H14" i="10"/>
  <c r="H9" i="10" s="1"/>
  <c r="H8" i="10" s="1"/>
  <c r="G9" i="10"/>
  <c r="G8" i="10" s="1"/>
  <c r="H33" i="3"/>
  <c r="H32" i="3" s="1"/>
  <c r="G32" i="3"/>
  <c r="H9" i="1" l="1"/>
  <c r="I9" i="1" s="1"/>
  <c r="G8" i="1"/>
  <c r="H27" i="10"/>
  <c r="E50" i="3"/>
  <c r="B12" i="5" s="1"/>
  <c r="B11" i="5" s="1"/>
  <c r="B10" i="5" s="1"/>
  <c r="H43" i="3"/>
  <c r="H42" i="3" s="1"/>
  <c r="G62" i="10"/>
  <c r="G7" i="10"/>
  <c r="G6" i="10" s="1"/>
  <c r="H7" i="10"/>
  <c r="H62" i="10"/>
  <c r="G11" i="1"/>
  <c r="G43" i="3"/>
  <c r="G42" i="3" s="1"/>
  <c r="E21" i="3"/>
  <c r="H21" i="3" s="1"/>
  <c r="H35" i="3"/>
  <c r="H34" i="3" s="1"/>
  <c r="H31" i="3" s="1"/>
  <c r="G34" i="3"/>
  <c r="G31" i="3" s="1"/>
  <c r="E23" i="3"/>
  <c r="H6" i="10" l="1"/>
  <c r="G14" i="1"/>
  <c r="G50" i="3"/>
  <c r="D10" i="5" s="1"/>
  <c r="E10" i="5" s="1"/>
  <c r="H50" i="3"/>
  <c r="E11" i="3"/>
  <c r="E25" i="3" s="1"/>
  <c r="G23" i="3"/>
  <c r="I8" i="1" l="1"/>
  <c r="H8" i="1"/>
  <c r="H11" i="1"/>
  <c r="I11" i="1"/>
  <c r="G11" i="3"/>
  <c r="G25" i="3" s="1"/>
  <c r="H23" i="3"/>
  <c r="H11" i="3" l="1"/>
  <c r="H25" i="3" s="1"/>
  <c r="H14" i="1"/>
  <c r="I14" i="1"/>
  <c r="H30" i="1" l="1"/>
  <c r="I30" i="1"/>
</calcChain>
</file>

<file path=xl/sharedStrings.xml><?xml version="1.0" encoding="utf-8"?>
<sst xmlns="http://schemas.openxmlformats.org/spreadsheetml/2006/main" count="328" uniqueCount="204">
  <si>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</si>
  <si>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</si>
  <si>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</si>
  <si>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</si>
  <si>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</si>
  <si>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</si>
  <si>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</si>
  <si>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</si>
  <si>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</si>
  <si>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</si>
  <si>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</si>
  <si>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</si>
  <si>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</si>
  <si>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</si>
  <si>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</si>
  <si>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</si>
  <si>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</si>
  <si>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</si>
  <si>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</si>
  <si>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</si>
  <si>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</si>
  <si>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</si>
  <si>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</si>
  <si>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</si>
  <si>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</si>
  <si>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</si>
  <si>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</si>
  <si>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</si>
  <si>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</si>
  <si>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</si>
  <si>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</si>
  <si>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</si>
  <si>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</si>
  <si>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</si>
  <si>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</si>
  <si>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</si>
  <si>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</si>
  <si>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</si>
  <si>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</si>
  <si>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</si>
  <si>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</si>
  <si>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</si>
  <si>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</si>
  <si>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</si>
  <si>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</si>
  <si>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</si>
  <si>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</si>
  <si>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</si>
  <si>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</si>
  <si>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</si>
  <si>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</si>
  <si>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</si>
  <si>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EUR</t>
  </si>
  <si>
    <t>08 Rekreacija, kultura, religija</t>
  </si>
  <si>
    <t>082 Službe kulture</t>
  </si>
  <si>
    <t>Prihodi od upravnih i
administrativnih pristojbi, pristojbi po posebnim propisima i naknada</t>
  </si>
  <si>
    <t>Kazne, upravne mjere i ostali rashodi</t>
  </si>
  <si>
    <t>Financijski rashodi</t>
  </si>
  <si>
    <t>UKUPNO PRIHODI:</t>
  </si>
  <si>
    <t>UKUPNO RASHODI:</t>
  </si>
  <si>
    <t>Pod skupina</t>
  </si>
  <si>
    <t>Odjeljak</t>
  </si>
  <si>
    <t>Osn. račun</t>
  </si>
  <si>
    <t>Naziv računa</t>
  </si>
  <si>
    <t>Vlastiti
prihodi</t>
  </si>
  <si>
    <t>Prihodi za posebne namjene</t>
  </si>
  <si>
    <t>Pomoći</t>
  </si>
  <si>
    <t xml:space="preserve"> Procjena 2005.</t>
  </si>
  <si>
    <t xml:space="preserve"> Procjena 2006.</t>
  </si>
  <si>
    <t>AKTIVNOST 01 - REDOVNI IZDACI POSLOVANJA</t>
  </si>
  <si>
    <t>Plaće (Bruto)</t>
  </si>
  <si>
    <t>Plaće za redovan rad</t>
  </si>
  <si>
    <t>Plaće za zaposlenike</t>
  </si>
  <si>
    <t>Ostali rashodi za zaposlene</t>
  </si>
  <si>
    <t>Nagrade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</si>
  <si>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</si>
  <si>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</si>
  <si>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</si>
  <si>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</si>
  <si>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</si>
  <si>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Naknade troškova zaposlenima</t>
  </si>
  <si>
    <t>Službena putovanja</t>
  </si>
  <si>
    <t>Dnevnice za službeni put u zemlji</t>
  </si>
  <si>
    <t>Naknade za smještaj na sl. putu</t>
  </si>
  <si>
    <t>Naknada za službeni put u zemlji</t>
  </si>
  <si>
    <t>Naknade za prijevoz</t>
  </si>
  <si>
    <t>Naknade za prijevoz na posao i s posla</t>
  </si>
  <si>
    <t>Stručno usavršavanje radnika</t>
  </si>
  <si>
    <t>Seminari, savjetovanja i simpoziji</t>
  </si>
  <si>
    <t>Rashodi za materijal i energiju</t>
  </si>
  <si>
    <t>Uredski materijal i ostali materijalni rashodi</t>
  </si>
  <si>
    <t>Literatura</t>
  </si>
  <si>
    <t>Materijal i sredstva za čišćenje i održavanje</t>
  </si>
  <si>
    <t>Materijal za higijenske potrebe i njegu</t>
  </si>
  <si>
    <t>Ostali materijal za potrebe redovnog poslovanja</t>
  </si>
  <si>
    <t>Materijal i dijelovi za tekuće i inv.održavanje</t>
  </si>
  <si>
    <t>Materijal i dijelovi za tekuće i inv. održavanje</t>
  </si>
  <si>
    <t>Sitni inventar</t>
  </si>
  <si>
    <t>Rashodi za usluge</t>
  </si>
  <si>
    <t>Usluge telefona, pošte i prijevoza</t>
  </si>
  <si>
    <t>Usluge telefona, telefaksa</t>
  </si>
  <si>
    <t>Poštarina</t>
  </si>
  <si>
    <t>Usluge tek i inv. odr.postr. i opreme</t>
  </si>
  <si>
    <t>Zakupnine i najamnine</t>
  </si>
  <si>
    <t>Licence</t>
  </si>
  <si>
    <t>Intelektualne i osobne usluge</t>
  </si>
  <si>
    <t>Ostale intelektualne usluge</t>
  </si>
  <si>
    <t>Računalne usluge</t>
  </si>
  <si>
    <t>Ostale računalne usluge</t>
  </si>
  <si>
    <t>Ostale usluge</t>
  </si>
  <si>
    <t>Grafič. i tisk. usl., usl.kopiranja i uvezivanja</t>
  </si>
  <si>
    <t>Ostale nespomenute usluge</t>
  </si>
  <si>
    <t>Naknade troškova službenog puta</t>
  </si>
  <si>
    <t>Naknade ostalih troškova</t>
  </si>
  <si>
    <t>Ostali nespomenuti rashodi poslovanja</t>
  </si>
  <si>
    <t>Premije osiguranja</t>
  </si>
  <si>
    <t>Premije osiguranja ostale imovine</t>
  </si>
  <si>
    <t>Reprezentacija</t>
  </si>
  <si>
    <t>Članarine</t>
  </si>
  <si>
    <t>Tuzemne članarine</t>
  </si>
  <si>
    <t>Ostali financijski rashodi</t>
  </si>
  <si>
    <t>Bankarske usluge i usluge platnog prometa</t>
  </si>
  <si>
    <t>Usluge banaka</t>
  </si>
  <si>
    <t>Ras.za nabavu proizv. dugotrajne imovine</t>
  </si>
  <si>
    <t>Postrojenja i oprema</t>
  </si>
  <si>
    <t>Uredska oprema i namještaj</t>
  </si>
  <si>
    <t>Računala i računalna oprema</t>
  </si>
  <si>
    <t>Uredski namještaj</t>
  </si>
  <si>
    <t>Uređaji, strojevi i oprema za ostale namjene</t>
  </si>
  <si>
    <t>Uređaji</t>
  </si>
  <si>
    <t>Knjige</t>
  </si>
  <si>
    <t>Knjige u knjižnicama</t>
  </si>
  <si>
    <t>Nematerijalna proizvedena imovina</t>
  </si>
  <si>
    <t>Umjetnička, literarna i znanstvena djela</t>
  </si>
  <si>
    <t>Zvučni i tekstualni zapisi (AVE građa)</t>
  </si>
  <si>
    <t xml:space="preserve">Donacije </t>
  </si>
  <si>
    <t>Prihodi od nefinancijske imovine i nadokade šteta s osnova osiguranja</t>
  </si>
  <si>
    <t>Namjenski primici
od zaduživanja</t>
  </si>
  <si>
    <t>63622 (Ministarstvo kulture)</t>
  </si>
  <si>
    <t>Preneseni višak</t>
  </si>
  <si>
    <t>Ukupno (po izvorima)</t>
  </si>
  <si>
    <t>Ukupno prihodi i primici za 2023.</t>
  </si>
  <si>
    <t>Izvor financiranja 11</t>
  </si>
  <si>
    <t>Izvor financiranja 42</t>
  </si>
  <si>
    <t>Izvor financiranja 51</t>
  </si>
  <si>
    <t xml:space="preserve">Rashodi za nabavu nefinancijske imovine </t>
  </si>
  <si>
    <t>Sveukupno rashodi:</t>
  </si>
  <si>
    <t>Pokriveni manjak:</t>
  </si>
  <si>
    <t>Korišteni višak:</t>
  </si>
  <si>
    <t xml:space="preserve">                                                                                                                                </t>
  </si>
  <si>
    <t xml:space="preserve">        </t>
  </si>
  <si>
    <t>Prihodi od imovine</t>
  </si>
  <si>
    <t>Plan za 2024.</t>
  </si>
  <si>
    <t>Projekcija 
za 2026.</t>
  </si>
  <si>
    <t>Pomoći EU</t>
  </si>
  <si>
    <t>Prihodi od prodaje proizvoda i robe te pruženih usluga i prihodi od donacija</t>
  </si>
  <si>
    <t>Donacije</t>
  </si>
  <si>
    <t>Izvor financiranja 52</t>
  </si>
  <si>
    <t>636220 (Ministarstvo kulture-otkup knjiga)</t>
  </si>
  <si>
    <t>Pristojbe i naknade</t>
  </si>
  <si>
    <t>Sudske pristojbe</t>
  </si>
  <si>
    <t>Javnobilježničke pristojbe</t>
  </si>
  <si>
    <t>Usluge platnog prometa</t>
  </si>
  <si>
    <t>Knjige - otkup MK</t>
  </si>
  <si>
    <t>Premije osiguranja zaposlenih</t>
  </si>
  <si>
    <t>63813 (Pomoć EU)</t>
  </si>
  <si>
    <t>Pomoći
EU</t>
  </si>
  <si>
    <t>Usluge tekućeg i investicijskog održavanja</t>
  </si>
  <si>
    <t>Naknade troš. osobama izvan radnog odnosa</t>
  </si>
  <si>
    <t>Izvor financiranja 61</t>
  </si>
  <si>
    <t>Energija</t>
  </si>
  <si>
    <t>Električna energija</t>
  </si>
  <si>
    <t>Plin</t>
  </si>
  <si>
    <t>Usluge interneta</t>
  </si>
  <si>
    <t>Komunalne usluge</t>
  </si>
  <si>
    <t>Opskrba vodom</t>
  </si>
  <si>
    <t>Iznošenje i odvoz smeća</t>
  </si>
  <si>
    <t>Ostale komunalne usluge</t>
  </si>
  <si>
    <t>Zakupnine i najamnine za građevinske objekte</t>
  </si>
  <si>
    <t>Usluge čišćenja, pranja i sl.</t>
  </si>
  <si>
    <t>Usluge tek. i inv. održavanja građ.objekta</t>
  </si>
  <si>
    <t>6711(Grad)</t>
  </si>
  <si>
    <t>6712(Grad)</t>
  </si>
  <si>
    <t>63613 (Krap.zag.županija)</t>
  </si>
  <si>
    <t xml:space="preserve">PROGRAM: 1015 </t>
  </si>
  <si>
    <t>JAVNE POTREBE U KULTURI I RELIGIJSKOJ KULTURI</t>
  </si>
  <si>
    <t>Aktivnost A101501</t>
  </si>
  <si>
    <t>REDOVNA DJELATNOST GRADSKE KNJIŽNICE "KSAVER ŠANDOR GJALSKI"</t>
  </si>
  <si>
    <t>Aktivnost A101502</t>
  </si>
  <si>
    <t>RASHODI IZ VLASTITIH I OSTALIH PRIHODA GRADSKE KNJIŽNICE "KSAVER ŠANDOR GJALSKI"</t>
  </si>
  <si>
    <t>Ostale naknade troškova zaposlenima</t>
  </si>
  <si>
    <t>Naknada za korištenje privatnog automobila u
službene svrhe</t>
  </si>
  <si>
    <t>PLAN 2024.</t>
  </si>
  <si>
    <t>1. IZMJENA PLANA</t>
  </si>
  <si>
    <t>PLAN
2024.
UKUPNO</t>
  </si>
  <si>
    <t>Zabok, 16.02.2024.</t>
  </si>
  <si>
    <t>1. IZMJENA</t>
  </si>
  <si>
    <t>1. IZMJENA FINANCIJSKOG PLANA
GRADSKE KNJIŽNICE KSAVER ŠANDOR GJALSKI 
ZA 2024. I PROJEKCIJA ZA 2025. I 2026. GODINU</t>
  </si>
  <si>
    <t>1. IZMJENA
PLANA 2024.</t>
  </si>
  <si>
    <t>1. IZMJENA PLANA
2024.</t>
  </si>
  <si>
    <t xml:space="preserve">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</si>
  <si>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1. IZMJENA PLANA 2024.</t>
  </si>
  <si>
    <t>1. IZMJENA
PLANA
2024.
UKUPNO</t>
  </si>
  <si>
    <t>63612 (Ministarstvo kulture)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</si>
</sst>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7.5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308">
    <xf numFmtId="0" fontId="0" fillId="0" borderId="0" xfId="0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0" xfId="0" quotePrefix="1" applyNumberFormat="1" applyFont="1" applyFill="1" applyBorder="1" applyAlignment="1" applyProtection="1">
      <alignment horizontal="center" vertical="center"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applyFont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2" borderId="0" xfId="0" quotePrefix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right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/>
    </xf>
    <xf numFmtId="0" fontId="9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vertic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0" fillId="3" borderId="3" xfId="0" applyNumberFormat="1" applyFont="1" applyFill="1" applyBorder="1" applyAlignment="1" applyProtection="1">
      <alignment vertical="center" wrapText="1"/>
    </xf>
    <xf numFmtId="3" fontId="23" fillId="0" borderId="0" xfId="1" applyNumberFormat="1" applyFont="1"/>
    <xf numFmtId="3" fontId="24" fillId="0" borderId="0" xfId="1" applyNumberFormat="1" applyFont="1" applyFill="1" applyBorder="1" applyAlignment="1">
      <alignment horizontal="left"/>
    </xf>
    <xf numFmtId="3" fontId="10" fillId="0" borderId="6" xfId="1" applyNumberFormat="1" applyFont="1" applyBorder="1" applyAlignment="1">
      <alignment horizontal="center" vertical="center" wrapText="1"/>
    </xf>
    <xf numFmtId="3" fontId="25" fillId="0" borderId="6" xfId="1" applyNumberFormat="1" applyFont="1" applyBorder="1" applyAlignment="1">
      <alignment horizontal="center" vertical="center" wrapText="1"/>
    </xf>
    <xf numFmtId="3" fontId="22" fillId="0" borderId="7" xfId="1" applyNumberFormat="1" applyFont="1" applyBorder="1" applyAlignment="1">
      <alignment horizontal="center" wrapText="1"/>
    </xf>
    <xf numFmtId="3" fontId="10" fillId="0" borderId="8" xfId="1" applyNumberFormat="1" applyFont="1" applyBorder="1" applyAlignment="1">
      <alignment horizontal="center" vertical="center" wrapText="1"/>
    </xf>
    <xf numFmtId="3" fontId="23" fillId="0" borderId="0" xfId="1" applyNumberFormat="1" applyFont="1" applyAlignment="1">
      <alignment wrapText="1"/>
    </xf>
    <xf numFmtId="3" fontId="22" fillId="0" borderId="0" xfId="1" applyNumberFormat="1" applyFont="1" applyBorder="1" applyAlignment="1">
      <alignment horizontal="center" wrapText="1"/>
    </xf>
    <xf numFmtId="0" fontId="26" fillId="5" borderId="6" xfId="1" applyNumberFormat="1" applyFont="1" applyFill="1" applyBorder="1" applyAlignment="1">
      <alignment horizontal="center"/>
    </xf>
    <xf numFmtId="3" fontId="22" fillId="5" borderId="6" xfId="1" applyNumberFormat="1" applyFont="1" applyFill="1" applyBorder="1" applyAlignment="1">
      <alignment vertical="center"/>
    </xf>
    <xf numFmtId="3" fontId="22" fillId="0" borderId="0" xfId="1" applyNumberFormat="1" applyFont="1"/>
    <xf numFmtId="3" fontId="23" fillId="6" borderId="0" xfId="1" applyNumberFormat="1" applyFont="1" applyFill="1"/>
    <xf numFmtId="0" fontId="26" fillId="7" borderId="6" xfId="1" applyNumberFormat="1" applyFont="1" applyFill="1" applyBorder="1" applyAlignment="1">
      <alignment horizontal="center"/>
    </xf>
    <xf numFmtId="3" fontId="22" fillId="7" borderId="0" xfId="1" applyNumberFormat="1" applyFont="1" applyFill="1"/>
    <xf numFmtId="3" fontId="22" fillId="6" borderId="0" xfId="1" applyNumberFormat="1" applyFont="1" applyFill="1"/>
    <xf numFmtId="0" fontId="26" fillId="8" borderId="6" xfId="1" applyNumberFormat="1" applyFont="1" applyFill="1" applyBorder="1" applyAlignment="1">
      <alignment horizontal="center"/>
    </xf>
    <xf numFmtId="3" fontId="22" fillId="8" borderId="6" xfId="1" applyNumberFormat="1" applyFont="1" applyFill="1" applyBorder="1" applyAlignment="1">
      <alignment vertical="center"/>
    </xf>
    <xf numFmtId="3" fontId="22" fillId="8" borderId="0" xfId="1" applyNumberFormat="1" applyFont="1" applyFill="1"/>
    <xf numFmtId="0" fontId="27" fillId="6" borderId="6" xfId="1" applyNumberFormat="1" applyFont="1" applyFill="1" applyBorder="1" applyAlignment="1">
      <alignment horizontal="center"/>
    </xf>
    <xf numFmtId="0" fontId="26" fillId="6" borderId="6" xfId="1" applyNumberFormat="1" applyFont="1" applyFill="1" applyBorder="1" applyAlignment="1">
      <alignment horizontal="center"/>
    </xf>
    <xf numFmtId="3" fontId="22" fillId="5" borderId="9" xfId="1" applyNumberFormat="1" applyFont="1" applyFill="1" applyBorder="1" applyAlignment="1">
      <alignment vertical="center"/>
    </xf>
    <xf numFmtId="3" fontId="23" fillId="5" borderId="0" xfId="1" applyNumberFormat="1" applyFont="1" applyFill="1"/>
    <xf numFmtId="3" fontId="22" fillId="8" borderId="9" xfId="1" applyNumberFormat="1" applyFont="1" applyFill="1" applyBorder="1" applyAlignment="1">
      <alignment vertical="center"/>
    </xf>
    <xf numFmtId="3" fontId="22" fillId="5" borderId="6" xfId="1" applyNumberFormat="1" applyFont="1" applyFill="1" applyBorder="1"/>
    <xf numFmtId="3" fontId="22" fillId="5" borderId="9" xfId="1" applyNumberFormat="1" applyFont="1" applyFill="1" applyBorder="1"/>
    <xf numFmtId="3" fontId="22" fillId="5" borderId="0" xfId="1" applyNumberFormat="1" applyFont="1" applyFill="1"/>
    <xf numFmtId="3" fontId="22" fillId="7" borderId="6" xfId="1" applyNumberFormat="1" applyFont="1" applyFill="1" applyBorder="1"/>
    <xf numFmtId="3" fontId="22" fillId="7" borderId="9" xfId="1" applyNumberFormat="1" applyFont="1" applyFill="1" applyBorder="1"/>
    <xf numFmtId="0" fontId="23" fillId="0" borderId="0" xfId="1" applyNumberFormat="1" applyFont="1" applyAlignment="1">
      <alignment horizontal="center"/>
    </xf>
    <xf numFmtId="0" fontId="23" fillId="0" borderId="0" xfId="1" applyNumberFormat="1" applyFont="1"/>
    <xf numFmtId="0" fontId="8" fillId="0" borderId="0" xfId="1"/>
    <xf numFmtId="0" fontId="10" fillId="0" borderId="0" xfId="1" applyFont="1"/>
    <xf numFmtId="0" fontId="7" fillId="0" borderId="0" xfId="1" applyFont="1"/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right"/>
    </xf>
    <xf numFmtId="0" fontId="32" fillId="0" borderId="17" xfId="1" applyFont="1" applyBorder="1" applyAlignment="1">
      <alignment horizontal="center" wrapText="1"/>
    </xf>
    <xf numFmtId="0" fontId="32" fillId="0" borderId="23" xfId="1" applyFont="1" applyBorder="1" applyAlignment="1">
      <alignment horizontal="center"/>
    </xf>
    <xf numFmtId="0" fontId="32" fillId="0" borderId="12" xfId="1" applyFont="1" applyBorder="1" applyAlignment="1">
      <alignment horizontal="center"/>
    </xf>
    <xf numFmtId="0" fontId="29" fillId="0" borderId="10" xfId="1" applyFont="1" applyBorder="1"/>
    <xf numFmtId="0" fontId="29" fillId="0" borderId="0" xfId="1" applyFont="1"/>
    <xf numFmtId="3" fontId="7" fillId="0" borderId="0" xfId="1" applyNumberFormat="1" applyFont="1"/>
    <xf numFmtId="3" fontId="33" fillId="0" borderId="0" xfId="1" applyNumberFormat="1" applyFont="1"/>
    <xf numFmtId="3" fontId="16" fillId="0" borderId="6" xfId="1" applyNumberFormat="1" applyFont="1" applyBorder="1" applyAlignment="1">
      <alignment horizontal="center" vertical="center" wrapText="1"/>
    </xf>
    <xf numFmtId="0" fontId="22" fillId="0" borderId="7" xfId="1" applyNumberFormat="1" applyFont="1" applyBorder="1" applyAlignment="1">
      <alignment horizontal="center"/>
    </xf>
    <xf numFmtId="0" fontId="34" fillId="0" borderId="0" xfId="0" applyFont="1"/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10" borderId="4" xfId="0" applyNumberFormat="1" applyFont="1" applyFill="1" applyBorder="1" applyAlignment="1" applyProtection="1">
      <alignment horizontal="left" vertical="center" wrapText="1"/>
    </xf>
    <xf numFmtId="3" fontId="8" fillId="0" borderId="0" xfId="1" applyNumberFormat="1" applyFont="1" applyAlignment="1">
      <alignment horizontal="center"/>
    </xf>
    <xf numFmtId="3" fontId="8" fillId="0" borderId="0" xfId="1" applyNumberFormat="1" applyFont="1"/>
    <xf numFmtId="0" fontId="8" fillId="0" borderId="0" xfId="1" applyNumberFormat="1" applyFont="1" applyAlignment="1">
      <alignment horizontal="left"/>
    </xf>
    <xf numFmtId="0" fontId="8" fillId="0" borderId="0" xfId="1" applyNumberFormat="1" applyFont="1" applyAlignment="1">
      <alignment horizontal="center"/>
    </xf>
    <xf numFmtId="0" fontId="8" fillId="0" borderId="0" xfId="1" applyFont="1"/>
    <xf numFmtId="164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35" fillId="0" borderId="0" xfId="0" applyNumberFormat="1" applyFont="1" applyFill="1" applyBorder="1" applyAlignment="1" applyProtection="1">
      <alignment horizontal="right" vertical="center" wrapText="1"/>
    </xf>
    <xf numFmtId="0" fontId="10" fillId="12" borderId="12" xfId="1" applyFont="1" applyFill="1" applyBorder="1" applyAlignment="1">
      <alignment horizontal="right" vertical="center" wrapText="1"/>
    </xf>
    <xf numFmtId="0" fontId="10" fillId="12" borderId="16" xfId="1" applyFont="1" applyFill="1" applyBorder="1" applyAlignment="1">
      <alignment horizontal="left" wrapText="1"/>
    </xf>
    <xf numFmtId="0" fontId="10" fillId="12" borderId="34" xfId="1" applyFont="1" applyFill="1" applyBorder="1" applyAlignment="1">
      <alignment horizontal="center"/>
    </xf>
    <xf numFmtId="0" fontId="38" fillId="0" borderId="0" xfId="0" applyFont="1"/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7" fillId="11" borderId="4" xfId="0" applyNumberFormat="1" applyFont="1" applyFill="1" applyBorder="1" applyAlignment="1" applyProtection="1">
      <alignment horizontal="left" vertical="center" wrapText="1"/>
    </xf>
    <xf numFmtId="0" fontId="16" fillId="0" borderId="31" xfId="1" applyNumberFormat="1" applyFont="1" applyBorder="1" applyAlignment="1">
      <alignment horizontal="center" vertical="center" wrapText="1"/>
    </xf>
    <xf numFmtId="3" fontId="18" fillId="0" borderId="0" xfId="1" applyNumberFormat="1" applyFon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26" fillId="14" borderId="6" xfId="1" applyNumberFormat="1" applyFont="1" applyFill="1" applyBorder="1" applyAlignment="1">
      <alignment horizontal="center" vertical="center" wrapText="1"/>
    </xf>
    <xf numFmtId="3" fontId="22" fillId="15" borderId="0" xfId="1" applyNumberFormat="1" applyFont="1" applyFill="1" applyBorder="1" applyAlignment="1">
      <alignment horizontal="center" wrapText="1"/>
    </xf>
    <xf numFmtId="0" fontId="0" fillId="2" borderId="0" xfId="0" applyFill="1"/>
    <xf numFmtId="3" fontId="3" fillId="2" borderId="1" xfId="0" applyNumberFormat="1" applyFont="1" applyFill="1" applyBorder="1" applyAlignment="1" applyProtection="1">
      <alignment horizontal="left" vertical="center" wrapText="1" indent="1"/>
    </xf>
    <xf numFmtId="0" fontId="22" fillId="0" borderId="37" xfId="1" applyNumberFormat="1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7" fillId="11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4" xfId="0" quotePrefix="1" applyNumberFormat="1" applyFont="1" applyFill="1" applyBorder="1" applyAlignment="1" applyProtection="1">
      <alignment horizontal="left"/>
    </xf>
    <xf numFmtId="3" fontId="6" fillId="16" borderId="1" xfId="0" quotePrefix="1" applyNumberFormat="1" applyFont="1" applyFill="1" applyBorder="1" applyAlignment="1">
      <alignment horizontal="right"/>
    </xf>
    <xf numFmtId="3" fontId="6" fillId="16" borderId="3" xfId="0" applyNumberFormat="1" applyFont="1" applyFill="1" applyBorder="1" applyAlignment="1" applyProtection="1">
      <alignment horizontal="right" wrapText="1"/>
    </xf>
    <xf numFmtId="0" fontId="41" fillId="16" borderId="3" xfId="0" applyNumberFormat="1" applyFont="1" applyFill="1" applyBorder="1" applyAlignment="1" applyProtection="1">
      <alignment horizontal="center" vertical="center" wrapText="1"/>
    </xf>
    <xf numFmtId="0" fontId="41" fillId="16" borderId="4" xfId="0" applyNumberFormat="1" applyFont="1" applyFill="1" applyBorder="1" applyAlignment="1" applyProtection="1">
      <alignment horizontal="center" vertical="center" wrapText="1"/>
    </xf>
    <xf numFmtId="0" fontId="36" fillId="16" borderId="4" xfId="0" applyNumberFormat="1" applyFont="1" applyFill="1" applyBorder="1" applyAlignment="1" applyProtection="1">
      <alignment horizontal="center" vertical="center" wrapText="1"/>
    </xf>
    <xf numFmtId="0" fontId="15" fillId="16" borderId="3" xfId="0" applyNumberFormat="1" applyFont="1" applyFill="1" applyBorder="1" applyAlignment="1" applyProtection="1">
      <alignment horizontal="center" vertical="center" wrapText="1"/>
    </xf>
    <xf numFmtId="0" fontId="15" fillId="16" borderId="4" xfId="0" applyNumberFormat="1" applyFont="1" applyFill="1" applyBorder="1" applyAlignment="1" applyProtection="1">
      <alignment horizontal="center" vertical="center" wrapText="1"/>
    </xf>
    <xf numFmtId="0" fontId="6" fillId="16" borderId="4" xfId="0" applyNumberFormat="1" applyFont="1" applyFill="1" applyBorder="1" applyAlignment="1" applyProtection="1">
      <alignment horizontal="center" vertical="center" wrapText="1"/>
    </xf>
    <xf numFmtId="0" fontId="6" fillId="16" borderId="3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wrapText="1"/>
    </xf>
    <xf numFmtId="0" fontId="40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6" fillId="16" borderId="1" xfId="0" applyNumberFormat="1" applyFont="1" applyFill="1" applyBorder="1" applyAlignment="1" applyProtection="1">
      <alignment horizontal="left" vertical="center" wrapText="1"/>
    </xf>
    <xf numFmtId="0" fontId="6" fillId="16" borderId="2" xfId="0" applyNumberFormat="1" applyFont="1" applyFill="1" applyBorder="1" applyAlignment="1" applyProtection="1">
      <alignment horizontal="left" vertical="center" wrapText="1"/>
    </xf>
    <xf numFmtId="0" fontId="6" fillId="16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16" fillId="2" borderId="2" xfId="0" quotePrefix="1" applyFont="1" applyFill="1" applyBorder="1" applyAlignment="1">
      <alignment horizontal="center" vertical="center"/>
    </xf>
    <xf numFmtId="0" fontId="16" fillId="2" borderId="4" xfId="0" quotePrefix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13" borderId="1" xfId="0" applyNumberFormat="1" applyFont="1" applyFill="1" applyBorder="1" applyAlignment="1" applyProtection="1">
      <alignment horizontal="left" vertical="center" wrapText="1" indent="1"/>
    </xf>
    <xf numFmtId="0" fontId="6" fillId="13" borderId="2" xfId="0" applyNumberFormat="1" applyFont="1" applyFill="1" applyBorder="1" applyAlignment="1" applyProtection="1">
      <alignment horizontal="left" vertical="center" wrapText="1" indent="1"/>
    </xf>
    <xf numFmtId="0" fontId="6" fillId="13" borderId="4" xfId="0" applyNumberFormat="1" applyFont="1" applyFill="1" applyBorder="1" applyAlignment="1" applyProtection="1">
      <alignment horizontal="left" vertical="center" wrapText="1" indent="1"/>
    </xf>
    <xf numFmtId="0" fontId="37" fillId="11" borderId="1" xfId="0" applyNumberFormat="1" applyFont="1" applyFill="1" applyBorder="1" applyAlignment="1" applyProtection="1">
      <alignment horizontal="left" vertical="center" wrapText="1"/>
    </xf>
    <xf numFmtId="0" fontId="37" fillId="11" borderId="2" xfId="0" applyNumberFormat="1" applyFont="1" applyFill="1" applyBorder="1" applyAlignment="1" applyProtection="1">
      <alignment horizontal="left" vertical="center" wrapText="1"/>
    </xf>
    <xf numFmtId="0" fontId="37" fillId="11" borderId="4" xfId="0" applyNumberFormat="1" applyFont="1" applyFill="1" applyBorder="1" applyAlignment="1" applyProtection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6" fillId="16" borderId="1" xfId="0" applyNumberFormat="1" applyFont="1" applyFill="1" applyBorder="1" applyAlignment="1" applyProtection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>
      <alignment wrapText="1"/>
    </xf>
    <xf numFmtId="0" fontId="31" fillId="0" borderId="15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10" fillId="9" borderId="11" xfId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center" vertical="center"/>
    </xf>
    <xf numFmtId="0" fontId="31" fillId="0" borderId="13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26" fillId="4" borderId="6" xfId="1" applyNumberFormat="1" applyFont="1" applyFill="1" applyBorder="1" applyAlignment="1">
      <alignment horizontal="center" vertical="center" wrapText="1"/>
    </xf>
    <xf numFmtId="3" fontId="16" fillId="10" borderId="29" xfId="1" applyNumberFormat="1" applyFont="1" applyFill="1" applyBorder="1" applyAlignment="1">
      <alignment horizontal="center" vertical="center"/>
    </xf>
    <xf numFmtId="3" fontId="16" fillId="10" borderId="7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0" fontId="22" fillId="0" borderId="32" xfId="1" applyNumberFormat="1" applyFont="1" applyBorder="1" applyAlignment="1">
      <alignment horizontal="center" vertical="center" wrapText="1"/>
    </xf>
    <xf numFmtId="0" fontId="22" fillId="0" borderId="33" xfId="1" applyNumberFormat="1" applyFont="1" applyBorder="1" applyAlignment="1">
      <alignment horizontal="center" vertical="center" wrapText="1"/>
    </xf>
    <xf numFmtId="0" fontId="22" fillId="0" borderId="0" xfId="1" applyNumberFormat="1" applyFont="1" applyBorder="1" applyAlignment="1">
      <alignment horizontal="center" wrapText="1"/>
    </xf>
    <xf numFmtId="4" fontId="30" fillId="0" borderId="20" xfId="1" applyNumberFormat="1" applyFont="1" applyBorder="1" applyAlignment="1">
      <alignment horizontal="right" vertical="center" wrapText="1"/>
    </xf>
    <xf numFmtId="4" fontId="30" fillId="0" borderId="18" xfId="1" applyNumberFormat="1" applyFont="1" applyBorder="1" applyAlignment="1">
      <alignment horizontal="center" wrapText="1"/>
    </xf>
    <xf numFmtId="4" fontId="30" fillId="0" borderId="18" xfId="1" applyNumberFormat="1" applyFont="1" applyBorder="1" applyAlignment="1">
      <alignment horizontal="center" vertical="center" wrapText="1"/>
    </xf>
    <xf numFmtId="4" fontId="7" fillId="0" borderId="19" xfId="1" applyNumberFormat="1" applyFont="1" applyBorder="1" applyAlignment="1">
      <alignment horizontal="center" vertical="center" wrapText="1"/>
    </xf>
    <xf numFmtId="4" fontId="7" fillId="0" borderId="21" xfId="1" applyNumberFormat="1" applyFont="1" applyBorder="1" applyAlignment="1">
      <alignment horizontal="center" vertical="center" wrapText="1"/>
    </xf>
    <xf numFmtId="4" fontId="30" fillId="0" borderId="8" xfId="1" applyNumberFormat="1" applyFont="1" applyBorder="1" applyAlignment="1">
      <alignment horizontal="right"/>
    </xf>
    <xf numFmtId="4" fontId="30" fillId="0" borderId="6" xfId="1" applyNumberFormat="1" applyFont="1" applyBorder="1"/>
    <xf numFmtId="4" fontId="7" fillId="0" borderId="9" xfId="1" applyNumberFormat="1" applyFont="1" applyBorder="1"/>
    <xf numFmtId="4" fontId="7" fillId="0" borderId="22" xfId="1" applyNumberFormat="1" applyFont="1" applyBorder="1"/>
    <xf numFmtId="4" fontId="30" fillId="0" borderId="8" xfId="1" applyNumberFormat="1" applyFont="1" applyBorder="1"/>
    <xf numFmtId="4" fontId="30" fillId="0" borderId="6" xfId="1" applyNumberFormat="1" applyFont="1" applyBorder="1" applyAlignment="1">
      <alignment horizontal="right"/>
    </xf>
    <xf numFmtId="4" fontId="30" fillId="0" borderId="26" xfId="1" applyNumberFormat="1" applyFont="1" applyBorder="1"/>
    <xf numFmtId="4" fontId="30" fillId="0" borderId="24" xfId="1" applyNumberFormat="1" applyFont="1" applyBorder="1" applyAlignment="1">
      <alignment horizontal="right"/>
    </xf>
    <xf numFmtId="4" fontId="30" fillId="0" borderId="24" xfId="1" applyNumberFormat="1" applyFont="1" applyBorder="1"/>
    <xf numFmtId="4" fontId="7" fillId="0" borderId="25" xfId="1" applyNumberFormat="1" applyFont="1" applyBorder="1"/>
    <xf numFmtId="4" fontId="7" fillId="0" borderId="27" xfId="1" applyNumberFormat="1" applyFont="1" applyBorder="1"/>
    <xf numFmtId="4" fontId="7" fillId="0" borderId="15" xfId="1" applyNumberFormat="1" applyFont="1" applyBorder="1"/>
    <xf numFmtId="4" fontId="29" fillId="0" borderId="11" xfId="1" applyNumberFormat="1" applyFont="1" applyBorder="1" applyAlignment="1">
      <alignment horizontal="center"/>
    </xf>
    <xf numFmtId="4" fontId="29" fillId="0" borderId="10" xfId="1" applyNumberFormat="1" applyFont="1" applyBorder="1" applyAlignment="1">
      <alignment horizontal="center"/>
    </xf>
    <xf numFmtId="4" fontId="18" fillId="0" borderId="15" xfId="1" applyNumberFormat="1" applyFont="1" applyBorder="1"/>
    <xf numFmtId="4" fontId="18" fillId="0" borderId="14" xfId="1" applyNumberFormat="1" applyFont="1" applyBorder="1"/>
    <xf numFmtId="4" fontId="18" fillId="0" borderId="13" xfId="1" applyNumberFormat="1" applyFont="1" applyBorder="1"/>
    <xf numFmtId="4" fontId="8" fillId="0" borderId="0" xfId="1" applyNumberFormat="1"/>
    <xf numFmtId="4" fontId="22" fillId="4" borderId="8" xfId="1" applyNumberFormat="1" applyFont="1" applyFill="1" applyBorder="1" applyAlignment="1">
      <alignment horizontal="right" vertical="center" wrapText="1"/>
    </xf>
    <xf numFmtId="4" fontId="22" fillId="4" borderId="6" xfId="1" applyNumberFormat="1" applyFont="1" applyFill="1" applyBorder="1" applyAlignment="1">
      <alignment horizontal="right" vertical="center" wrapText="1"/>
    </xf>
    <xf numFmtId="4" fontId="22" fillId="14" borderId="8" xfId="1" applyNumberFormat="1" applyFont="1" applyFill="1" applyBorder="1" applyAlignment="1">
      <alignment horizontal="right" vertical="center" wrapText="1"/>
    </xf>
    <xf numFmtId="4" fontId="22" fillId="14" borderId="6" xfId="1" applyNumberFormat="1" applyFont="1" applyFill="1" applyBorder="1" applyAlignment="1">
      <alignment horizontal="right" vertical="center" wrapText="1"/>
    </xf>
    <xf numFmtId="4" fontId="22" fillId="5" borderId="8" xfId="1" applyNumberFormat="1" applyFont="1" applyFill="1" applyBorder="1" applyAlignment="1">
      <alignment vertical="center"/>
    </xf>
    <xf numFmtId="4" fontId="22" fillId="5" borderId="6" xfId="1" applyNumberFormat="1" applyFont="1" applyFill="1" applyBorder="1" applyAlignment="1">
      <alignment vertical="center"/>
    </xf>
    <xf numFmtId="4" fontId="22" fillId="7" borderId="8" xfId="1" applyNumberFormat="1" applyFont="1" applyFill="1" applyBorder="1" applyAlignment="1">
      <alignment vertical="center"/>
    </xf>
    <xf numFmtId="4" fontId="22" fillId="7" borderId="6" xfId="1" applyNumberFormat="1" applyFont="1" applyFill="1" applyBorder="1" applyAlignment="1">
      <alignment vertical="center"/>
    </xf>
    <xf numFmtId="4" fontId="22" fillId="8" borderId="8" xfId="1" applyNumberFormat="1" applyFont="1" applyFill="1" applyBorder="1" applyAlignment="1">
      <alignment vertical="center"/>
    </xf>
    <xf numFmtId="4" fontId="22" fillId="8" borderId="6" xfId="1" applyNumberFormat="1" applyFont="1" applyFill="1" applyBorder="1" applyAlignment="1">
      <alignment vertical="center"/>
    </xf>
    <xf numFmtId="4" fontId="23" fillId="6" borderId="8" xfId="1" applyNumberFormat="1" applyFont="1" applyFill="1" applyBorder="1" applyAlignment="1">
      <alignment vertical="center"/>
    </xf>
    <xf numFmtId="4" fontId="23" fillId="6" borderId="6" xfId="1" applyNumberFormat="1" applyFont="1" applyFill="1" applyBorder="1" applyAlignment="1">
      <alignment vertical="center"/>
    </xf>
    <xf numFmtId="4" fontId="22" fillId="6" borderId="6" xfId="1" applyNumberFormat="1" applyFont="1" applyFill="1" applyBorder="1" applyAlignment="1">
      <alignment vertical="center"/>
    </xf>
    <xf numFmtId="4" fontId="22" fillId="5" borderId="8" xfId="1" applyNumberFormat="1" applyFont="1" applyFill="1" applyBorder="1"/>
    <xf numFmtId="4" fontId="22" fillId="5" borderId="6" xfId="1" applyNumberFormat="1" applyFont="1" applyFill="1" applyBorder="1"/>
    <xf numFmtId="4" fontId="22" fillId="7" borderId="8" xfId="1" applyNumberFormat="1" applyFont="1" applyFill="1" applyBorder="1"/>
    <xf numFmtId="4" fontId="22" fillId="7" borderId="6" xfId="1" applyNumberFormat="1" applyFont="1" applyFill="1" applyBorder="1"/>
    <xf numFmtId="4" fontId="22" fillId="8" borderId="8" xfId="1" applyNumberFormat="1" applyFont="1" applyFill="1" applyBorder="1"/>
    <xf numFmtId="4" fontId="22" fillId="8" borderId="6" xfId="1" applyNumberFormat="1" applyFont="1" applyFill="1" applyBorder="1" applyAlignment="1">
      <alignment wrapText="1"/>
    </xf>
    <xf numFmtId="4" fontId="23" fillId="6" borderId="8" xfId="1" applyNumberFormat="1" applyFont="1" applyFill="1" applyBorder="1"/>
    <xf numFmtId="4" fontId="23" fillId="6" borderId="6" xfId="1" applyNumberFormat="1" applyFont="1" applyFill="1" applyBorder="1" applyAlignment="1">
      <alignment wrapText="1"/>
    </xf>
    <xf numFmtId="4" fontId="23" fillId="6" borderId="6" xfId="1" applyNumberFormat="1" applyFont="1" applyFill="1" applyBorder="1"/>
    <xf numFmtId="4" fontId="22" fillId="8" borderId="6" xfId="1" applyNumberFormat="1" applyFont="1" applyFill="1" applyBorder="1"/>
    <xf numFmtId="0" fontId="31" fillId="0" borderId="30" xfId="1" applyNumberFormat="1" applyFont="1" applyBorder="1" applyAlignment="1">
      <alignment horizontal="center" vertical="center" wrapText="1"/>
    </xf>
    <xf numFmtId="0" fontId="31" fillId="0" borderId="31" xfId="1" applyNumberFormat="1" applyFont="1" applyBorder="1" applyAlignment="1">
      <alignment horizontal="center" vertical="center" wrapText="1"/>
    </xf>
    <xf numFmtId="0" fontId="42" fillId="5" borderId="6" xfId="1" applyNumberFormat="1" applyFont="1" applyFill="1" applyBorder="1" applyAlignment="1"/>
    <xf numFmtId="0" fontId="42" fillId="7" borderId="6" xfId="1" applyNumberFormat="1" applyFont="1" applyFill="1" applyBorder="1" applyAlignment="1"/>
    <xf numFmtId="0" fontId="42" fillId="8" borderId="6" xfId="1" applyNumberFormat="1" applyFont="1" applyFill="1" applyBorder="1" applyAlignment="1"/>
    <xf numFmtId="0" fontId="43" fillId="6" borderId="6" xfId="1" applyNumberFormat="1" applyFont="1" applyFill="1" applyBorder="1" applyAlignment="1"/>
    <xf numFmtId="0" fontId="43" fillId="6" borderId="6" xfId="1" applyNumberFormat="1" applyFont="1" applyFill="1" applyBorder="1" applyAlignment="1">
      <alignment wrapText="1"/>
    </xf>
    <xf numFmtId="0" fontId="42" fillId="7" borderId="6" xfId="1" applyNumberFormat="1" applyFont="1" applyFill="1" applyBorder="1" applyAlignment="1">
      <alignment wrapText="1"/>
    </xf>
    <xf numFmtId="0" fontId="42" fillId="14" borderId="6" xfId="1" applyNumberFormat="1" applyFont="1" applyFill="1" applyBorder="1" applyAlignment="1">
      <alignment horizontal="center" vertical="center" wrapText="1"/>
    </xf>
    <xf numFmtId="0" fontId="42" fillId="8" borderId="6" xfId="1" applyNumberFormat="1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4" fontId="6" fillId="11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13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21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5" fillId="2" borderId="4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6" fillId="3" borderId="3" xfId="0" applyNumberFormat="1" applyFont="1" applyFill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6" fillId="16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36" fillId="16" borderId="3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</xdr:rowOff>
    </xdr:from>
    <xdr:to>
      <xdr:col>0</xdr:col>
      <xdr:colOff>3190875</xdr:colOff>
      <xdr:row>8</xdr:row>
      <xdr:rowOff>928687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1316830"/>
          <a:ext cx="3162300" cy="149304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showWhiteSpace="0" view="pageLayout" zoomScaleNormal="100" workbookViewId="0">
      <selection activeCell="K12" sqref="K12"/>
    </sheetView>
  </sheetViews>
  <sheetFormatPr defaultRowHeight="15" x14ac:dyDescent="0.25"/>
  <cols>
    <col min="1" max="1" width="9.140625" style="34"/>
    <col min="5" max="5" width="17.85546875" customWidth="1"/>
    <col min="6" max="6" width="14.7109375" customWidth="1"/>
    <col min="7" max="7" width="15.42578125" customWidth="1"/>
    <col min="8" max="9" width="14.7109375" customWidth="1"/>
    <col min="11" max="11" width="10.140625" bestFit="1" customWidth="1"/>
  </cols>
  <sheetData>
    <row r="1" spans="1:11" ht="52.5" customHeight="1" x14ac:dyDescent="0.25">
      <c r="A1" s="157" t="s">
        <v>197</v>
      </c>
      <c r="B1" s="157"/>
      <c r="C1" s="157"/>
      <c r="D1" s="157"/>
      <c r="E1" s="157"/>
      <c r="F1" s="157"/>
      <c r="G1" s="157"/>
      <c r="H1" s="157"/>
      <c r="I1" s="157"/>
    </row>
    <row r="2" spans="1:11" ht="18" customHeight="1" x14ac:dyDescent="0.25">
      <c r="A2" s="30"/>
      <c r="B2" s="3"/>
      <c r="C2" s="3"/>
      <c r="D2" s="3"/>
      <c r="E2" s="3"/>
      <c r="F2" s="18"/>
      <c r="G2" s="18"/>
      <c r="H2" s="18"/>
      <c r="I2" s="3"/>
    </row>
    <row r="3" spans="1:11" ht="15.75" x14ac:dyDescent="0.25">
      <c r="A3" s="157" t="s">
        <v>32</v>
      </c>
      <c r="B3" s="157"/>
      <c r="C3" s="157"/>
      <c r="D3" s="157"/>
      <c r="E3" s="157"/>
      <c r="F3" s="157"/>
      <c r="G3" s="157"/>
      <c r="H3" s="174"/>
      <c r="I3" s="174"/>
    </row>
    <row r="4" spans="1:11" ht="18" x14ac:dyDescent="0.25">
      <c r="A4" s="30"/>
      <c r="B4" s="3"/>
      <c r="C4" s="3"/>
      <c r="D4" s="3"/>
      <c r="E4" s="3"/>
      <c r="F4" s="35">
        <v>7.5345000000000004</v>
      </c>
      <c r="G4" s="18"/>
      <c r="H4" s="4"/>
      <c r="I4" s="4"/>
    </row>
    <row r="5" spans="1:11" ht="18" customHeight="1" x14ac:dyDescent="0.25">
      <c r="A5" s="157" t="s">
        <v>40</v>
      </c>
      <c r="B5" s="158"/>
      <c r="C5" s="158"/>
      <c r="D5" s="158"/>
      <c r="E5" s="158"/>
      <c r="F5" s="158"/>
      <c r="G5" s="158"/>
      <c r="H5" s="158"/>
      <c r="I5" s="158"/>
    </row>
    <row r="6" spans="1:11" ht="18" x14ac:dyDescent="0.25">
      <c r="A6" s="31"/>
      <c r="B6" s="1"/>
      <c r="C6" s="1"/>
      <c r="D6" s="1"/>
      <c r="E6" s="5"/>
      <c r="F6" s="6"/>
      <c r="G6" s="6"/>
      <c r="H6" s="6"/>
      <c r="I6" s="27" t="s">
        <v>52</v>
      </c>
    </row>
    <row r="7" spans="1:11" ht="25.5" customHeight="1" x14ac:dyDescent="0.25">
      <c r="A7" s="21"/>
      <c r="B7" s="22"/>
      <c r="C7" s="22"/>
      <c r="D7" s="23"/>
      <c r="E7" s="145"/>
      <c r="F7" s="144" t="s">
        <v>192</v>
      </c>
      <c r="G7" s="144" t="s">
        <v>196</v>
      </c>
      <c r="H7" s="144" t="s">
        <v>44</v>
      </c>
      <c r="I7" s="144" t="s">
        <v>153</v>
      </c>
    </row>
    <row r="8" spans="1:11" x14ac:dyDescent="0.25">
      <c r="A8" s="175" t="s">
        <v>0</v>
      </c>
      <c r="B8" s="171"/>
      <c r="C8" s="171"/>
      <c r="D8" s="171"/>
      <c r="E8" s="176"/>
      <c r="F8" s="297">
        <f t="shared" ref="F8:I8" si="0">SUM(F9:F10)</f>
        <v>169178</v>
      </c>
      <c r="G8" s="297">
        <f>G9</f>
        <v>177060</v>
      </c>
      <c r="H8" s="297">
        <f t="shared" si="0"/>
        <v>177060</v>
      </c>
      <c r="I8" s="297">
        <f t="shared" si="0"/>
        <v>177060</v>
      </c>
    </row>
    <row r="9" spans="1:11" x14ac:dyDescent="0.25">
      <c r="A9" s="167" t="s">
        <v>1</v>
      </c>
      <c r="B9" s="160"/>
      <c r="C9" s="160"/>
      <c r="D9" s="160"/>
      <c r="E9" s="173"/>
      <c r="F9" s="298">
        <f>'Prihodi-POMOĆNA'!B22+'Prihodi-POMOĆNA'!C22+'Prihodi-POMOĆNA'!D22+'Prihodi-POMOĆNA'!E22+'Prihodi-POMOĆNA'!F22+'Prihodi-POMOĆNA'!G22+'Prihodi-POMOĆNA'!H22+'Prihodi-POMOĆNA'!I22</f>
        <v>169178</v>
      </c>
      <c r="G9" s="298">
        <f>'Prihodi-POMOĆNA'!J22+'Prihodi-POMOĆNA'!K22+'Prihodi-POMOĆNA'!L18+'Prihodi-POMOĆNA'!L19+'Prihodi-POMOĆNA'!M22+'Prihodi-POMOĆNA'!N22</f>
        <v>177060</v>
      </c>
      <c r="H9" s="298">
        <f>G9</f>
        <v>177060</v>
      </c>
      <c r="I9" s="298">
        <f>H9</f>
        <v>177060</v>
      </c>
    </row>
    <row r="10" spans="1:11" x14ac:dyDescent="0.25">
      <c r="A10" s="177" t="s">
        <v>2</v>
      </c>
      <c r="B10" s="173"/>
      <c r="C10" s="173"/>
      <c r="D10" s="173"/>
      <c r="E10" s="173"/>
      <c r="F10" s="298"/>
      <c r="G10" s="298"/>
      <c r="H10" s="298"/>
      <c r="I10" s="298"/>
    </row>
    <row r="11" spans="1:11" x14ac:dyDescent="0.25">
      <c r="A11" s="28" t="s">
        <v>3</v>
      </c>
      <c r="B11" s="29"/>
      <c r="C11" s="29"/>
      <c r="D11" s="29"/>
      <c r="E11" s="29"/>
      <c r="F11" s="297">
        <f t="shared" ref="F11" si="1">SUM(F12:F13)</f>
        <v>169178</v>
      </c>
      <c r="G11" s="297">
        <f t="shared" ref="G11:I11" si="2">SUM(G12:G13)</f>
        <v>177874.13</v>
      </c>
      <c r="H11" s="297">
        <f t="shared" si="2"/>
        <v>177060</v>
      </c>
      <c r="I11" s="297">
        <f t="shared" si="2"/>
        <v>177060</v>
      </c>
    </row>
    <row r="12" spans="1:11" x14ac:dyDescent="0.25">
      <c r="A12" s="159" t="s">
        <v>4</v>
      </c>
      <c r="B12" s="160"/>
      <c r="C12" s="160"/>
      <c r="D12" s="160"/>
      <c r="E12" s="160"/>
      <c r="F12" s="298">
        <f>'Rashodi-POMOĆNA'!H8</f>
        <v>146248</v>
      </c>
      <c r="G12" s="298">
        <f>'Rashodi-POMOĆNA'!O8</f>
        <v>155144.13</v>
      </c>
      <c r="H12" s="298">
        <v>154330</v>
      </c>
      <c r="I12" s="299">
        <f>H12</f>
        <v>154330</v>
      </c>
      <c r="K12" s="306"/>
    </row>
    <row r="13" spans="1:11" x14ac:dyDescent="0.25">
      <c r="A13" s="172" t="s">
        <v>5</v>
      </c>
      <c r="B13" s="173"/>
      <c r="C13" s="173"/>
      <c r="D13" s="173"/>
      <c r="E13" s="173"/>
      <c r="F13" s="300">
        <f>'Rashodi-POMOĆNA'!H93</f>
        <v>22930</v>
      </c>
      <c r="G13" s="300">
        <f>'Rashodi-POMOĆNA'!O93</f>
        <v>22730</v>
      </c>
      <c r="H13" s="300">
        <f>G13</f>
        <v>22730</v>
      </c>
      <c r="I13" s="299">
        <f>H13</f>
        <v>22730</v>
      </c>
    </row>
    <row r="14" spans="1:11" x14ac:dyDescent="0.25">
      <c r="A14" s="170" t="s">
        <v>6</v>
      </c>
      <c r="B14" s="171"/>
      <c r="C14" s="171"/>
      <c r="D14" s="171"/>
      <c r="E14" s="171"/>
      <c r="F14" s="297">
        <f>F8-F11</f>
        <v>0</v>
      </c>
      <c r="G14" s="301">
        <f t="shared" ref="G14:I14" si="3">G8-G11</f>
        <v>-814.13000000000466</v>
      </c>
      <c r="H14" s="301">
        <f t="shared" si="3"/>
        <v>0</v>
      </c>
      <c r="I14" s="301">
        <f t="shared" si="3"/>
        <v>0</v>
      </c>
    </row>
    <row r="15" spans="1:11" ht="18" x14ac:dyDescent="0.25">
      <c r="A15" s="30"/>
      <c r="B15" s="7"/>
      <c r="C15" s="7"/>
      <c r="D15" s="7"/>
      <c r="E15" s="7"/>
      <c r="F15" s="16"/>
      <c r="G15" s="17"/>
      <c r="H15" s="17"/>
      <c r="I15" s="2"/>
    </row>
    <row r="16" spans="1:11" ht="18" customHeight="1" x14ac:dyDescent="0.25">
      <c r="A16" s="157" t="s">
        <v>41</v>
      </c>
      <c r="B16" s="158"/>
      <c r="C16" s="158"/>
      <c r="D16" s="158"/>
      <c r="E16" s="158"/>
      <c r="F16" s="158"/>
      <c r="G16" s="158"/>
      <c r="H16" s="158"/>
      <c r="I16" s="158"/>
    </row>
    <row r="17" spans="1:9" ht="18" x14ac:dyDescent="0.25">
      <c r="A17" s="30"/>
      <c r="B17" s="16"/>
      <c r="C17" s="16"/>
      <c r="D17" s="16"/>
      <c r="E17" s="16"/>
      <c r="F17" s="16"/>
      <c r="G17" s="17"/>
      <c r="H17" s="17"/>
      <c r="I17" s="17"/>
    </row>
    <row r="18" spans="1:9" ht="25.5" customHeight="1" x14ac:dyDescent="0.25">
      <c r="A18" s="21"/>
      <c r="B18" s="22"/>
      <c r="C18" s="22"/>
      <c r="D18" s="23"/>
      <c r="E18" s="145"/>
      <c r="F18" s="144" t="s">
        <v>192</v>
      </c>
      <c r="G18" s="144" t="s">
        <v>196</v>
      </c>
      <c r="H18" s="144" t="s">
        <v>44</v>
      </c>
      <c r="I18" s="144" t="s">
        <v>153</v>
      </c>
    </row>
    <row r="19" spans="1:9" ht="15.75" customHeight="1" x14ac:dyDescent="0.25">
      <c r="A19" s="167" t="s">
        <v>8</v>
      </c>
      <c r="B19" s="168"/>
      <c r="C19" s="168"/>
      <c r="D19" s="168"/>
      <c r="E19" s="169"/>
      <c r="F19" s="303">
        <v>0</v>
      </c>
      <c r="G19" s="303">
        <v>0</v>
      </c>
      <c r="H19" s="303">
        <v>0</v>
      </c>
      <c r="I19" s="303">
        <v>0</v>
      </c>
    </row>
    <row r="20" spans="1:9" x14ac:dyDescent="0.25">
      <c r="A20" s="167" t="s">
        <v>9</v>
      </c>
      <c r="B20" s="160"/>
      <c r="C20" s="160"/>
      <c r="D20" s="160"/>
      <c r="E20" s="160"/>
      <c r="F20" s="303">
        <v>0</v>
      </c>
      <c r="G20" s="303">
        <v>0</v>
      </c>
      <c r="H20" s="303">
        <v>0</v>
      </c>
      <c r="I20" s="303">
        <v>0</v>
      </c>
    </row>
    <row r="21" spans="1:9" x14ac:dyDescent="0.25">
      <c r="A21" s="170" t="s">
        <v>10</v>
      </c>
      <c r="B21" s="171"/>
      <c r="C21" s="171"/>
      <c r="D21" s="171"/>
      <c r="E21" s="171"/>
      <c r="F21" s="302">
        <v>0</v>
      </c>
      <c r="G21" s="302">
        <v>0</v>
      </c>
      <c r="H21" s="302">
        <v>0</v>
      </c>
      <c r="I21" s="302">
        <v>0</v>
      </c>
    </row>
    <row r="22" spans="1:9" ht="18" x14ac:dyDescent="0.25">
      <c r="A22" s="32"/>
      <c r="B22" s="16"/>
      <c r="C22" s="16"/>
      <c r="D22" s="16"/>
      <c r="E22" s="16"/>
      <c r="F22" s="16"/>
      <c r="G22" s="17"/>
      <c r="H22" s="17"/>
      <c r="I22" s="17"/>
    </row>
    <row r="23" spans="1:9" ht="18" customHeight="1" x14ac:dyDescent="0.25">
      <c r="A23" s="157" t="s">
        <v>50</v>
      </c>
      <c r="B23" s="158"/>
      <c r="C23" s="158"/>
      <c r="D23" s="158"/>
      <c r="E23" s="158"/>
      <c r="F23" s="158"/>
      <c r="G23" s="158"/>
      <c r="H23" s="158"/>
      <c r="I23" s="158"/>
    </row>
    <row r="24" spans="1:9" ht="18" x14ac:dyDescent="0.25">
      <c r="A24" s="32"/>
      <c r="B24" s="16"/>
      <c r="C24" s="16"/>
      <c r="D24" s="16"/>
      <c r="E24" s="16"/>
      <c r="F24" s="16"/>
      <c r="G24" s="17"/>
      <c r="H24" s="17"/>
      <c r="I24" s="17"/>
    </row>
    <row r="25" spans="1:9" ht="25.5" customHeight="1" x14ac:dyDescent="0.25">
      <c r="A25" s="21"/>
      <c r="B25" s="22"/>
      <c r="C25" s="22"/>
      <c r="D25" s="23"/>
      <c r="E25" s="145"/>
      <c r="F25" s="144" t="s">
        <v>192</v>
      </c>
      <c r="G25" s="144" t="s">
        <v>196</v>
      </c>
      <c r="H25" s="144" t="s">
        <v>44</v>
      </c>
      <c r="I25" s="144" t="s">
        <v>153</v>
      </c>
    </row>
    <row r="26" spans="1:9" ht="27.75" customHeight="1" x14ac:dyDescent="0.25">
      <c r="A26" s="161" t="s">
        <v>42</v>
      </c>
      <c r="B26" s="162"/>
      <c r="C26" s="162"/>
      <c r="D26" s="162"/>
      <c r="E26" s="163"/>
      <c r="F26" s="146">
        <v>0</v>
      </c>
      <c r="G26" s="304">
        <v>814.13</v>
      </c>
      <c r="H26" s="146">
        <v>0</v>
      </c>
      <c r="I26" s="147">
        <v>0</v>
      </c>
    </row>
    <row r="27" spans="1:9" ht="30" customHeight="1" x14ac:dyDescent="0.25">
      <c r="A27" s="164" t="s">
        <v>7</v>
      </c>
      <c r="B27" s="165"/>
      <c r="C27" s="165"/>
      <c r="D27" s="165"/>
      <c r="E27" s="166"/>
      <c r="F27" s="26">
        <v>0</v>
      </c>
      <c r="G27" s="305">
        <v>814.13</v>
      </c>
      <c r="H27" s="26">
        <v>0</v>
      </c>
      <c r="I27" s="25">
        <v>0</v>
      </c>
    </row>
    <row r="28" spans="1:9" x14ac:dyDescent="0.25">
      <c r="G28" s="306"/>
    </row>
    <row r="29" spans="1:9" x14ac:dyDescent="0.25">
      <c r="G29" s="306"/>
    </row>
    <row r="30" spans="1:9" x14ac:dyDescent="0.25">
      <c r="A30" s="159" t="s">
        <v>11</v>
      </c>
      <c r="B30" s="160"/>
      <c r="C30" s="160"/>
      <c r="D30" s="160"/>
      <c r="E30" s="160"/>
      <c r="F30" s="24">
        <v>0</v>
      </c>
      <c r="G30" s="300">
        <f>G14+G27</f>
        <v>-4.6611603465862572E-12</v>
      </c>
      <c r="H30" s="24">
        <f t="shared" ref="G30:I30" si="4">SUM(H26:H27)</f>
        <v>0</v>
      </c>
      <c r="I30" s="24">
        <f t="shared" si="4"/>
        <v>0</v>
      </c>
    </row>
    <row r="31" spans="1:9" ht="11.25" customHeight="1" x14ac:dyDescent="0.25">
      <c r="A31" s="33"/>
      <c r="B31" s="14"/>
      <c r="C31" s="14"/>
      <c r="D31" s="14"/>
      <c r="E31" s="14"/>
      <c r="F31" s="15"/>
      <c r="G31" s="15"/>
      <c r="H31" s="15"/>
      <c r="I31" s="15"/>
    </row>
    <row r="32" spans="1:9" ht="29.25" customHeight="1" x14ac:dyDescent="0.25">
      <c r="A32" s="155"/>
      <c r="B32" s="156"/>
      <c r="C32" s="156"/>
      <c r="D32" s="156"/>
      <c r="E32" s="156"/>
      <c r="F32" s="156"/>
      <c r="G32" s="156"/>
      <c r="H32" s="156"/>
      <c r="I32" s="156"/>
    </row>
    <row r="33" spans="1:9" ht="8.25" customHeight="1" x14ac:dyDescent="0.25">
      <c r="A33" s="94"/>
      <c r="B33" s="94"/>
      <c r="C33" s="94"/>
      <c r="D33" s="94"/>
      <c r="E33" s="94"/>
      <c r="F33" s="94"/>
      <c r="G33" s="94"/>
      <c r="H33" s="94"/>
      <c r="I33" s="94"/>
    </row>
    <row r="34" spans="1:9" x14ac:dyDescent="0.25">
      <c r="A34" s="155"/>
      <c r="B34" s="156"/>
      <c r="C34" s="156"/>
      <c r="D34" s="156"/>
      <c r="E34" s="156"/>
      <c r="F34" s="156"/>
      <c r="G34" s="156"/>
      <c r="H34" s="156"/>
      <c r="I34" s="156"/>
    </row>
    <row r="35" spans="1:9" ht="8.25" customHeight="1" x14ac:dyDescent="0.25">
      <c r="A35" s="94"/>
      <c r="B35" s="94"/>
      <c r="C35" s="94"/>
      <c r="D35" s="94"/>
      <c r="E35" s="94"/>
      <c r="F35" s="94"/>
      <c r="G35" s="94"/>
      <c r="H35" s="94"/>
      <c r="I35" s="94"/>
    </row>
    <row r="36" spans="1:9" ht="29.25" customHeight="1" x14ac:dyDescent="0.25">
      <c r="A36" s="155" t="s">
        <v>200</v>
      </c>
      <c r="B36" s="156"/>
      <c r="C36" s="156"/>
      <c r="D36" s="156"/>
      <c r="E36" s="156"/>
      <c r="F36" s="156"/>
      <c r="G36" s="156"/>
      <c r="H36" s="156"/>
      <c r="I36" s="156"/>
    </row>
    <row r="38" spans="1:9" x14ac:dyDescent="0.25">
      <c r="A38" s="122" t="s">
        <v>195</v>
      </c>
    </row>
  </sheetData>
  <mergeCells count="20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ageMargins left="0.70866141732283472" right="0.70866141732283472" top="0.94488188976377963" bottom="0.74803149606299213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WhiteSpace="0" view="pageLayout" zoomScaleNormal="100" workbookViewId="0">
      <selection activeCell="AU24" sqref="AT24:AU24"/>
    </sheetView>
  </sheetViews>
  <sheetFormatPr defaultColWidth="0.5703125" defaultRowHeight="15" x14ac:dyDescent="0.25"/>
  <cols>
    <col min="1" max="1" width="6.28515625" customWidth="1"/>
    <col min="2" max="2" width="6.42578125" customWidth="1"/>
    <col min="3" max="3" width="4.85546875" customWidth="1"/>
    <col min="4" max="4" width="36" customWidth="1"/>
    <col min="5" max="6" width="15.7109375" customWidth="1"/>
    <col min="7" max="7" width="12.7109375" customWidth="1"/>
    <col min="8" max="8" width="15.28515625" customWidth="1"/>
  </cols>
  <sheetData>
    <row r="1" spans="1:8" ht="56.25" customHeight="1" x14ac:dyDescent="0.25">
      <c r="A1" s="157" t="str">
        <f>SAŽETAK!A1</f>
        <v>1. IZMJENA FINANCIJSKOG PLANA
GRADSKE KNJIŽNICE KSAVER ŠANDOR GJALSKI 
ZA 2024. I PROJEKCIJA ZA 2025. I 2026. GODINU</v>
      </c>
      <c r="B1" s="157"/>
      <c r="C1" s="157"/>
      <c r="D1" s="157"/>
      <c r="E1" s="157"/>
      <c r="F1" s="157"/>
      <c r="G1" s="157"/>
      <c r="H1" s="157"/>
    </row>
    <row r="2" spans="1:8" ht="5.25" customHeight="1" x14ac:dyDescent="0.25">
      <c r="A2" s="3"/>
      <c r="B2" s="3"/>
      <c r="C2" s="3"/>
      <c r="D2" s="3"/>
      <c r="E2" s="3"/>
      <c r="F2" s="18"/>
      <c r="G2" s="3"/>
      <c r="H2" s="3"/>
    </row>
    <row r="3" spans="1:8" ht="15.75" x14ac:dyDescent="0.25">
      <c r="A3" s="157" t="s">
        <v>32</v>
      </c>
      <c r="B3" s="157"/>
      <c r="C3" s="157"/>
      <c r="D3" s="157"/>
      <c r="E3" s="157"/>
      <c r="F3" s="157"/>
      <c r="G3" s="174"/>
      <c r="H3" s="174"/>
    </row>
    <row r="4" spans="1:8" ht="3.75" customHeight="1" x14ac:dyDescent="0.25">
      <c r="A4" s="3"/>
      <c r="B4" s="3"/>
      <c r="C4" s="3"/>
      <c r="D4" s="3"/>
      <c r="E4" s="3"/>
      <c r="F4" s="18"/>
      <c r="G4" s="4"/>
      <c r="H4" s="4"/>
    </row>
    <row r="5" spans="1:8" ht="18" customHeight="1" x14ac:dyDescent="0.25">
      <c r="A5" s="157" t="s">
        <v>13</v>
      </c>
      <c r="B5" s="158"/>
      <c r="C5" s="158"/>
      <c r="D5" s="158"/>
      <c r="E5" s="158"/>
      <c r="F5" s="158"/>
      <c r="G5" s="158"/>
      <c r="H5" s="158"/>
    </row>
    <row r="6" spans="1:8" ht="8.25" customHeight="1" x14ac:dyDescent="0.25">
      <c r="A6" s="3"/>
      <c r="B6" s="3"/>
      <c r="C6" s="3"/>
      <c r="D6" s="3"/>
      <c r="E6" s="3"/>
      <c r="F6" s="18"/>
      <c r="G6" s="4"/>
      <c r="H6" s="4"/>
    </row>
    <row r="7" spans="1:8" ht="15.75" x14ac:dyDescent="0.25">
      <c r="A7" s="157" t="s">
        <v>1</v>
      </c>
      <c r="B7" s="181"/>
      <c r="C7" s="181"/>
      <c r="D7" s="181"/>
      <c r="E7" s="181"/>
      <c r="F7" s="181"/>
      <c r="G7" s="181"/>
      <c r="H7" s="181"/>
    </row>
    <row r="8" spans="1:8" ht="4.5" customHeight="1" x14ac:dyDescent="0.25">
      <c r="A8" s="3"/>
      <c r="B8" s="3"/>
      <c r="C8" s="3"/>
      <c r="D8" s="3"/>
      <c r="E8" s="3"/>
      <c r="F8" s="18"/>
      <c r="G8" s="4"/>
      <c r="H8" s="4"/>
    </row>
    <row r="9" spans="1:8" ht="24.75" customHeight="1" x14ac:dyDescent="0.25">
      <c r="A9" s="148" t="s">
        <v>14</v>
      </c>
      <c r="B9" s="149" t="s">
        <v>15</v>
      </c>
      <c r="C9" s="149" t="s">
        <v>16</v>
      </c>
      <c r="D9" s="150" t="s">
        <v>12</v>
      </c>
      <c r="E9" s="150" t="s">
        <v>192</v>
      </c>
      <c r="F9" s="150" t="s">
        <v>193</v>
      </c>
      <c r="G9" s="150" t="s">
        <v>44</v>
      </c>
      <c r="H9" s="150" t="s">
        <v>153</v>
      </c>
    </row>
    <row r="10" spans="1:8" s="94" customFormat="1" ht="11.25" x14ac:dyDescent="0.2">
      <c r="A10" s="151"/>
      <c r="B10" s="152"/>
      <c r="C10" s="152"/>
      <c r="D10" s="152"/>
      <c r="E10" s="152" t="s">
        <v>52</v>
      </c>
      <c r="F10" s="152"/>
      <c r="G10" s="152" t="s">
        <v>52</v>
      </c>
      <c r="H10" s="152" t="s">
        <v>52</v>
      </c>
    </row>
    <row r="11" spans="1:8" ht="15.75" customHeight="1" x14ac:dyDescent="0.25">
      <c r="A11" s="96">
        <v>6</v>
      </c>
      <c r="B11" s="96"/>
      <c r="C11" s="96"/>
      <c r="D11" s="10" t="s">
        <v>17</v>
      </c>
      <c r="E11" s="291">
        <f t="shared" ref="E11:H11" si="0">E12+E15+E17+E19+E21+E23</f>
        <v>169178</v>
      </c>
      <c r="F11" s="291">
        <f>F12+F15+F17+F19+F21+F23</f>
        <v>177060</v>
      </c>
      <c r="G11" s="291">
        <f t="shared" si="0"/>
        <v>177060</v>
      </c>
      <c r="H11" s="291">
        <f t="shared" si="0"/>
        <v>177060</v>
      </c>
    </row>
    <row r="12" spans="1:8" ht="25.5" x14ac:dyDescent="0.25">
      <c r="A12" s="97"/>
      <c r="B12" s="98">
        <v>63</v>
      </c>
      <c r="C12" s="98"/>
      <c r="D12" s="42" t="s">
        <v>45</v>
      </c>
      <c r="E12" s="292">
        <f t="shared" ref="E12:H12" si="1">SUM(E13:E14)</f>
        <v>18200</v>
      </c>
      <c r="F12" s="292">
        <f t="shared" si="1"/>
        <v>18900</v>
      </c>
      <c r="G12" s="292">
        <f t="shared" si="1"/>
        <v>18900</v>
      </c>
      <c r="H12" s="292">
        <f t="shared" si="1"/>
        <v>18900</v>
      </c>
    </row>
    <row r="13" spans="1:8" x14ac:dyDescent="0.25">
      <c r="A13" s="99"/>
      <c r="B13" s="99"/>
      <c r="C13" s="100">
        <v>51</v>
      </c>
      <c r="D13" s="11" t="s">
        <v>47</v>
      </c>
      <c r="E13" s="293">
        <f>'Prihodi-POMOĆNA'!E13+'Prihodi-POMOĆNA'!E14+'Prihodi-POMOĆNA'!E15</f>
        <v>16200</v>
      </c>
      <c r="F13" s="293">
        <f>'Prihodi-POMOĆNA'!M22</f>
        <v>16900</v>
      </c>
      <c r="G13" s="293">
        <f>F13</f>
        <v>16900</v>
      </c>
      <c r="H13" s="293">
        <f>G13</f>
        <v>16900</v>
      </c>
    </row>
    <row r="14" spans="1:8" x14ac:dyDescent="0.25">
      <c r="A14" s="99"/>
      <c r="B14" s="99"/>
      <c r="C14" s="100">
        <v>52</v>
      </c>
      <c r="D14" s="11" t="s">
        <v>154</v>
      </c>
      <c r="E14" s="293">
        <f>'Prihodi-POMOĆNA'!F16</f>
        <v>2000</v>
      </c>
      <c r="F14" s="293">
        <f>'Prihodi-POMOĆNA'!N22</f>
        <v>2000</v>
      </c>
      <c r="G14" s="293">
        <f>F14</f>
        <v>2000</v>
      </c>
      <c r="H14" s="293">
        <f>G14</f>
        <v>2000</v>
      </c>
    </row>
    <row r="15" spans="1:8" x14ac:dyDescent="0.25">
      <c r="A15" s="97"/>
      <c r="B15" s="98">
        <v>64</v>
      </c>
      <c r="C15" s="98"/>
      <c r="D15" s="42" t="s">
        <v>151</v>
      </c>
      <c r="E15" s="292">
        <f t="shared" ref="E15:H15" si="2">SUM(E16)</f>
        <v>0</v>
      </c>
      <c r="F15" s="292">
        <f t="shared" si="2"/>
        <v>0</v>
      </c>
      <c r="G15" s="292">
        <f t="shared" si="2"/>
        <v>0</v>
      </c>
      <c r="H15" s="292">
        <f t="shared" si="2"/>
        <v>0</v>
      </c>
    </row>
    <row r="16" spans="1:8" x14ac:dyDescent="0.25">
      <c r="A16" s="99"/>
      <c r="B16" s="99"/>
      <c r="C16" s="100">
        <v>31</v>
      </c>
      <c r="D16" s="11" t="s">
        <v>39</v>
      </c>
      <c r="E16" s="293">
        <f>'Prihodi-POMOĆNA'!K22</f>
        <v>0</v>
      </c>
      <c r="F16" s="293"/>
      <c r="G16" s="293">
        <f>F16</f>
        <v>0</v>
      </c>
      <c r="H16" s="293">
        <f>G16</f>
        <v>0</v>
      </c>
    </row>
    <row r="17" spans="1:8" ht="38.25" x14ac:dyDescent="0.25">
      <c r="A17" s="101"/>
      <c r="B17" s="98">
        <v>65</v>
      </c>
      <c r="C17" s="102"/>
      <c r="D17" s="47" t="s">
        <v>55</v>
      </c>
      <c r="E17" s="292">
        <f t="shared" ref="E17:H17" si="3">SUM(E18)</f>
        <v>4718</v>
      </c>
      <c r="F17" s="292">
        <f t="shared" si="3"/>
        <v>4718</v>
      </c>
      <c r="G17" s="292">
        <f t="shared" si="3"/>
        <v>4718</v>
      </c>
      <c r="H17" s="292">
        <f t="shared" si="3"/>
        <v>4718</v>
      </c>
    </row>
    <row r="18" spans="1:8" ht="16.5" customHeight="1" x14ac:dyDescent="0.25">
      <c r="A18" s="99"/>
      <c r="B18" s="103"/>
      <c r="C18" s="100">
        <v>42</v>
      </c>
      <c r="D18" s="11" t="s">
        <v>48</v>
      </c>
      <c r="E18" s="293">
        <f>'Prihodi-POMOĆNA'!D18</f>
        <v>4718</v>
      </c>
      <c r="F18" s="293">
        <f>'Prihodi-POMOĆNA'!L18</f>
        <v>4718</v>
      </c>
      <c r="G18" s="293">
        <f>F18</f>
        <v>4718</v>
      </c>
      <c r="H18" s="293">
        <f>G18</f>
        <v>4718</v>
      </c>
    </row>
    <row r="19" spans="1:8" ht="25.5" x14ac:dyDescent="0.25">
      <c r="A19" s="101"/>
      <c r="B19" s="101">
        <v>66</v>
      </c>
      <c r="C19" s="102"/>
      <c r="D19" s="42" t="s">
        <v>155</v>
      </c>
      <c r="E19" s="292">
        <f t="shared" ref="E19:H19" si="4">SUM(E20)</f>
        <v>0</v>
      </c>
      <c r="F19" s="292">
        <f t="shared" si="4"/>
        <v>0</v>
      </c>
      <c r="G19" s="292">
        <f t="shared" si="4"/>
        <v>0</v>
      </c>
      <c r="H19" s="292">
        <f t="shared" si="4"/>
        <v>0</v>
      </c>
    </row>
    <row r="20" spans="1:8" x14ac:dyDescent="0.25">
      <c r="A20" s="99"/>
      <c r="B20" s="99"/>
      <c r="C20" s="100">
        <v>61</v>
      </c>
      <c r="D20" s="11" t="s">
        <v>156</v>
      </c>
      <c r="E20" s="293">
        <f>'Prihodi-POMOĆNA'!O22</f>
        <v>0</v>
      </c>
      <c r="F20" s="293">
        <f>'Prihodi-POMOĆNA'!O22</f>
        <v>0</v>
      </c>
      <c r="G20" s="293">
        <f>F20</f>
        <v>0</v>
      </c>
      <c r="H20" s="293">
        <f>G20</f>
        <v>0</v>
      </c>
    </row>
    <row r="21" spans="1:8" ht="25.5" x14ac:dyDescent="0.25">
      <c r="A21" s="101"/>
      <c r="B21" s="101">
        <v>67</v>
      </c>
      <c r="C21" s="102"/>
      <c r="D21" s="42" t="s">
        <v>46</v>
      </c>
      <c r="E21" s="292">
        <f t="shared" ref="E21:F21" si="5">SUM(E22)</f>
        <v>145995</v>
      </c>
      <c r="F21" s="292">
        <f t="shared" si="5"/>
        <v>153177</v>
      </c>
      <c r="G21" s="292">
        <f>G22</f>
        <v>153177</v>
      </c>
      <c r="H21" s="292">
        <f>G21</f>
        <v>153177</v>
      </c>
    </row>
    <row r="22" spans="1:8" x14ac:dyDescent="0.25">
      <c r="A22" s="99"/>
      <c r="B22" s="99"/>
      <c r="C22" s="100">
        <v>11</v>
      </c>
      <c r="D22" s="11" t="s">
        <v>18</v>
      </c>
      <c r="E22" s="293">
        <f>'Prihodi-POMOĆNA'!B22</f>
        <v>145995</v>
      </c>
      <c r="F22" s="293">
        <f>'Prihodi-POMOĆNA'!J22</f>
        <v>153177</v>
      </c>
      <c r="G22" s="293">
        <f>F22</f>
        <v>153177</v>
      </c>
      <c r="H22" s="293">
        <f>G22</f>
        <v>153177</v>
      </c>
    </row>
    <row r="23" spans="1:8" x14ac:dyDescent="0.25">
      <c r="A23" s="101"/>
      <c r="B23" s="101">
        <v>68</v>
      </c>
      <c r="C23" s="102"/>
      <c r="D23" s="42" t="s">
        <v>56</v>
      </c>
      <c r="E23" s="292">
        <f t="shared" ref="E23:F23" si="6">SUM(E24)</f>
        <v>265</v>
      </c>
      <c r="F23" s="292">
        <f t="shared" si="6"/>
        <v>265</v>
      </c>
      <c r="G23" s="292">
        <f>E23</f>
        <v>265</v>
      </c>
      <c r="H23" s="292">
        <f>G23</f>
        <v>265</v>
      </c>
    </row>
    <row r="24" spans="1:8" x14ac:dyDescent="0.25">
      <c r="A24" s="99"/>
      <c r="B24" s="99"/>
      <c r="C24" s="100">
        <v>42</v>
      </c>
      <c r="D24" s="11" t="s">
        <v>48</v>
      </c>
      <c r="E24" s="293">
        <f>'Prihodi-POMOĆNA'!D19</f>
        <v>265</v>
      </c>
      <c r="F24" s="293">
        <f>'Prihodi-POMOĆNA'!L19</f>
        <v>265</v>
      </c>
      <c r="G24" s="293">
        <f>F24</f>
        <v>265</v>
      </c>
      <c r="H24" s="293">
        <f>G24</f>
        <v>265</v>
      </c>
    </row>
    <row r="25" spans="1:8" ht="18.75" customHeight="1" x14ac:dyDescent="0.25">
      <c r="A25" s="182" t="s">
        <v>58</v>
      </c>
      <c r="B25" s="183"/>
      <c r="C25" s="183"/>
      <c r="D25" s="184"/>
      <c r="E25" s="294">
        <f t="shared" ref="E25:H25" si="7">E11</f>
        <v>169178</v>
      </c>
      <c r="F25" s="294">
        <f t="shared" si="7"/>
        <v>177060</v>
      </c>
      <c r="G25" s="294">
        <f t="shared" si="7"/>
        <v>177060</v>
      </c>
      <c r="H25" s="294">
        <f t="shared" si="7"/>
        <v>177060</v>
      </c>
    </row>
    <row r="26" spans="1:8" ht="18.75" customHeight="1" x14ac:dyDescent="0.25">
      <c r="A26" s="36"/>
      <c r="B26" s="36"/>
      <c r="C26" s="36"/>
      <c r="D26" s="36"/>
      <c r="E26" s="37"/>
      <c r="F26" s="37"/>
      <c r="G26" s="37"/>
      <c r="H26" s="37"/>
    </row>
    <row r="27" spans="1:8" ht="12" customHeight="1" x14ac:dyDescent="0.25">
      <c r="A27" s="157" t="s">
        <v>19</v>
      </c>
      <c r="B27" s="181"/>
      <c r="C27" s="181"/>
      <c r="D27" s="181"/>
      <c r="E27" s="181"/>
      <c r="F27" s="181"/>
      <c r="G27" s="181"/>
      <c r="H27" s="181"/>
    </row>
    <row r="28" spans="1:8" ht="6" customHeight="1" x14ac:dyDescent="0.25">
      <c r="A28" s="3"/>
      <c r="B28" s="3"/>
      <c r="C28" s="3"/>
      <c r="D28" s="3"/>
      <c r="E28" s="3"/>
      <c r="F28" s="18"/>
      <c r="G28" s="4"/>
      <c r="H28" s="4"/>
    </row>
    <row r="29" spans="1:8" ht="30.75" customHeight="1" x14ac:dyDescent="0.25">
      <c r="A29" s="151" t="s">
        <v>14</v>
      </c>
      <c r="B29" s="152" t="s">
        <v>15</v>
      </c>
      <c r="C29" s="152" t="s">
        <v>16</v>
      </c>
      <c r="D29" s="153" t="s">
        <v>20</v>
      </c>
      <c r="E29" s="150" t="s">
        <v>192</v>
      </c>
      <c r="F29" s="150" t="s">
        <v>193</v>
      </c>
      <c r="G29" s="150" t="s">
        <v>44</v>
      </c>
      <c r="H29" s="150" t="s">
        <v>153</v>
      </c>
    </row>
    <row r="30" spans="1:8" x14ac:dyDescent="0.25">
      <c r="A30" s="154"/>
      <c r="B30" s="153"/>
      <c r="C30" s="153"/>
      <c r="D30" s="153"/>
      <c r="E30" s="152" t="s">
        <v>52</v>
      </c>
      <c r="F30" s="152"/>
      <c r="G30" s="152" t="s">
        <v>52</v>
      </c>
      <c r="H30" s="152" t="s">
        <v>52</v>
      </c>
    </row>
    <row r="31" spans="1:8" ht="15.75" customHeight="1" x14ac:dyDescent="0.25">
      <c r="A31" s="96">
        <v>3</v>
      </c>
      <c r="B31" s="96"/>
      <c r="C31" s="96"/>
      <c r="D31" s="10" t="s">
        <v>21</v>
      </c>
      <c r="E31" s="280">
        <f t="shared" ref="E31:H31" si="8">E32+E34+E40</f>
        <v>146248</v>
      </c>
      <c r="F31" s="280">
        <f t="shared" si="8"/>
        <v>155144.13</v>
      </c>
      <c r="G31" s="280">
        <f t="shared" si="8"/>
        <v>154330</v>
      </c>
      <c r="H31" s="280">
        <f t="shared" si="8"/>
        <v>154330</v>
      </c>
    </row>
    <row r="32" spans="1:8" ht="15.75" customHeight="1" x14ac:dyDescent="0.25">
      <c r="A32" s="97"/>
      <c r="B32" s="98">
        <v>31</v>
      </c>
      <c r="C32" s="98"/>
      <c r="D32" s="42" t="s">
        <v>22</v>
      </c>
      <c r="E32" s="295">
        <f t="shared" ref="E32:H32" si="9">SUM(E33)</f>
        <v>88228</v>
      </c>
      <c r="F32" s="295">
        <f t="shared" si="9"/>
        <v>92228</v>
      </c>
      <c r="G32" s="295">
        <f t="shared" si="9"/>
        <v>92228</v>
      </c>
      <c r="H32" s="295">
        <f t="shared" si="9"/>
        <v>92228</v>
      </c>
    </row>
    <row r="33" spans="1:8" x14ac:dyDescent="0.25">
      <c r="A33" s="99"/>
      <c r="B33" s="99"/>
      <c r="C33" s="100">
        <v>11</v>
      </c>
      <c r="D33" s="11" t="s">
        <v>18</v>
      </c>
      <c r="E33" s="285">
        <f>'POSEBNI DIO '!E10</f>
        <v>88228</v>
      </c>
      <c r="F33" s="285">
        <f>'Rashodi-POMOĆNA'!P9</f>
        <v>92228</v>
      </c>
      <c r="G33" s="285">
        <f>F33</f>
        <v>92228</v>
      </c>
      <c r="H33" s="285">
        <f>G33</f>
        <v>92228</v>
      </c>
    </row>
    <row r="34" spans="1:8" x14ac:dyDescent="0.25">
      <c r="A34" s="101"/>
      <c r="B34" s="101">
        <v>32</v>
      </c>
      <c r="C34" s="102"/>
      <c r="D34" s="44" t="s">
        <v>35</v>
      </c>
      <c r="E34" s="295">
        <f t="shared" ref="E34:H34" si="10">SUM(E35:E39)</f>
        <v>57290</v>
      </c>
      <c r="F34" s="295">
        <f t="shared" si="10"/>
        <v>62186.13</v>
      </c>
      <c r="G34" s="295">
        <f t="shared" si="10"/>
        <v>61372</v>
      </c>
      <c r="H34" s="295">
        <f t="shared" si="10"/>
        <v>61372</v>
      </c>
    </row>
    <row r="35" spans="1:8" x14ac:dyDescent="0.25">
      <c r="A35" s="99"/>
      <c r="B35" s="99"/>
      <c r="C35" s="100">
        <v>11</v>
      </c>
      <c r="D35" s="11" t="s">
        <v>18</v>
      </c>
      <c r="E35" s="285">
        <f>'POSEBNI DIO '!E14</f>
        <v>48537</v>
      </c>
      <c r="F35" s="285">
        <f>'Rashodi-POMOĆNA'!P22</f>
        <v>51719</v>
      </c>
      <c r="G35" s="285">
        <f>F35</f>
        <v>51719</v>
      </c>
      <c r="H35" s="285">
        <f>G35</f>
        <v>51719</v>
      </c>
    </row>
    <row r="36" spans="1:8" x14ac:dyDescent="0.25">
      <c r="A36" s="99"/>
      <c r="B36" s="99"/>
      <c r="C36" s="100">
        <v>42</v>
      </c>
      <c r="D36" s="11" t="s">
        <v>48</v>
      </c>
      <c r="E36" s="285">
        <f>'POSEBNI DIO '!E30</f>
        <v>4453</v>
      </c>
      <c r="F36" s="285">
        <f>'Rashodi-POMOĆNA'!R22</f>
        <v>5267.13</v>
      </c>
      <c r="G36" s="285">
        <f>F36-814.13</f>
        <v>4453</v>
      </c>
      <c r="H36" s="285">
        <f>G36</f>
        <v>4453</v>
      </c>
    </row>
    <row r="37" spans="1:8" x14ac:dyDescent="0.25">
      <c r="A37" s="99"/>
      <c r="B37" s="99"/>
      <c r="C37" s="100">
        <v>51</v>
      </c>
      <c r="D37" s="11" t="s">
        <v>47</v>
      </c>
      <c r="E37" s="285">
        <f>'POSEBNI DIO '!E43</f>
        <v>2300</v>
      </c>
      <c r="F37" s="285">
        <f>'Rashodi-POMOĆNA'!S22</f>
        <v>3200</v>
      </c>
      <c r="G37" s="285">
        <f t="shared" ref="G36:G39" si="11">F37</f>
        <v>3200</v>
      </c>
      <c r="H37" s="285">
        <f>G37</f>
        <v>3200</v>
      </c>
    </row>
    <row r="38" spans="1:8" x14ac:dyDescent="0.25">
      <c r="A38" s="99"/>
      <c r="B38" s="99"/>
      <c r="C38" s="100">
        <v>52</v>
      </c>
      <c r="D38" s="11" t="s">
        <v>154</v>
      </c>
      <c r="E38" s="285">
        <f>'POSEBNI DIO '!E53</f>
        <v>2000</v>
      </c>
      <c r="F38" s="285">
        <f>'Rashodi-POMOĆNA'!T22</f>
        <v>2000</v>
      </c>
      <c r="G38" s="285">
        <f t="shared" si="11"/>
        <v>2000</v>
      </c>
      <c r="H38" s="285">
        <f>G38</f>
        <v>2000</v>
      </c>
    </row>
    <row r="39" spans="1:8" x14ac:dyDescent="0.25">
      <c r="A39" s="99"/>
      <c r="B39" s="99"/>
      <c r="C39" s="100">
        <v>61</v>
      </c>
      <c r="D39" s="11" t="s">
        <v>156</v>
      </c>
      <c r="E39" s="285">
        <f>'POSEBNI DIO '!E58</f>
        <v>0</v>
      </c>
      <c r="F39" s="285">
        <f>'Rashodi-POMOĆNA'!U22</f>
        <v>0</v>
      </c>
      <c r="G39" s="285">
        <f t="shared" si="11"/>
        <v>0</v>
      </c>
      <c r="H39" s="285">
        <f>G39</f>
        <v>0</v>
      </c>
    </row>
    <row r="40" spans="1:8" x14ac:dyDescent="0.25">
      <c r="A40" s="101"/>
      <c r="B40" s="101">
        <v>34</v>
      </c>
      <c r="C40" s="102"/>
      <c r="D40" s="45" t="s">
        <v>57</v>
      </c>
      <c r="E40" s="295">
        <f t="shared" ref="E40:H40" si="12">SUM(E41)</f>
        <v>730</v>
      </c>
      <c r="F40" s="295">
        <f t="shared" si="12"/>
        <v>730</v>
      </c>
      <c r="G40" s="295">
        <f t="shared" si="12"/>
        <v>730</v>
      </c>
      <c r="H40" s="295">
        <f t="shared" si="12"/>
        <v>730</v>
      </c>
    </row>
    <row r="41" spans="1:8" x14ac:dyDescent="0.25">
      <c r="A41" s="99"/>
      <c r="B41" s="104"/>
      <c r="C41" s="100">
        <v>11</v>
      </c>
      <c r="D41" s="11" t="s">
        <v>18</v>
      </c>
      <c r="E41" s="285">
        <f>'POSEBNI DIO '!E20</f>
        <v>730</v>
      </c>
      <c r="F41" s="285">
        <f>'Rashodi-POMOĆNA'!P88</f>
        <v>730</v>
      </c>
      <c r="G41" s="285">
        <f>F41</f>
        <v>730</v>
      </c>
      <c r="H41" s="285">
        <f>G41</f>
        <v>730</v>
      </c>
    </row>
    <row r="42" spans="1:8" ht="25.5" x14ac:dyDescent="0.25">
      <c r="A42" s="105">
        <v>4</v>
      </c>
      <c r="B42" s="106"/>
      <c r="C42" s="106"/>
      <c r="D42" s="19" t="s">
        <v>23</v>
      </c>
      <c r="E42" s="280">
        <f t="shared" ref="E42:H42" si="13">E43</f>
        <v>22930</v>
      </c>
      <c r="F42" s="280">
        <f t="shared" si="13"/>
        <v>22730</v>
      </c>
      <c r="G42" s="280">
        <f t="shared" si="13"/>
        <v>22730</v>
      </c>
      <c r="H42" s="280">
        <f t="shared" si="13"/>
        <v>22730</v>
      </c>
    </row>
    <row r="43" spans="1:8" ht="25.5" x14ac:dyDescent="0.25">
      <c r="A43" s="98"/>
      <c r="B43" s="98">
        <v>42</v>
      </c>
      <c r="C43" s="98"/>
      <c r="D43" s="46" t="s">
        <v>24</v>
      </c>
      <c r="E43" s="295">
        <f t="shared" ref="E43:H43" si="14">SUM(E44:E49)</f>
        <v>22930</v>
      </c>
      <c r="F43" s="295">
        <f t="shared" si="14"/>
        <v>22730</v>
      </c>
      <c r="G43" s="295">
        <f t="shared" si="14"/>
        <v>22730</v>
      </c>
      <c r="H43" s="295">
        <f t="shared" si="14"/>
        <v>22730</v>
      </c>
    </row>
    <row r="44" spans="1:8" x14ac:dyDescent="0.25">
      <c r="A44" s="103"/>
      <c r="B44" s="103"/>
      <c r="C44" s="100">
        <v>11</v>
      </c>
      <c r="D44" s="11" t="s">
        <v>18</v>
      </c>
      <c r="E44" s="285">
        <f>'POSEBNI DIO '!E23</f>
        <v>8500</v>
      </c>
      <c r="F44" s="285">
        <f>'Rashodi-POMOĆNA'!P94</f>
        <v>8500</v>
      </c>
      <c r="G44" s="285">
        <f>F44</f>
        <v>8500</v>
      </c>
      <c r="H44" s="296">
        <f>G44</f>
        <v>8500</v>
      </c>
    </row>
    <row r="45" spans="1:8" x14ac:dyDescent="0.25">
      <c r="A45" s="103"/>
      <c r="B45" s="103"/>
      <c r="C45" s="100">
        <v>31</v>
      </c>
      <c r="D45" s="11" t="s">
        <v>39</v>
      </c>
      <c r="E45" s="285"/>
      <c r="F45" s="285">
        <f>'Rashodi-POMOĆNA'!Q94</f>
        <v>0</v>
      </c>
      <c r="G45" s="285">
        <f t="shared" ref="G45:G49" si="15">F45</f>
        <v>0</v>
      </c>
      <c r="H45" s="296">
        <f>G45</f>
        <v>0</v>
      </c>
    </row>
    <row r="46" spans="1:8" x14ac:dyDescent="0.25">
      <c r="A46" s="103"/>
      <c r="B46" s="103"/>
      <c r="C46" s="100">
        <v>42</v>
      </c>
      <c r="D46" s="11" t="s">
        <v>48</v>
      </c>
      <c r="E46" s="285">
        <f>'POSEBNI DIO '!E37</f>
        <v>530</v>
      </c>
      <c r="F46" s="285">
        <f>'Rashodi-POMOĆNA'!R94</f>
        <v>530</v>
      </c>
      <c r="G46" s="285">
        <f t="shared" si="15"/>
        <v>530</v>
      </c>
      <c r="H46" s="296">
        <f>G46</f>
        <v>530</v>
      </c>
    </row>
    <row r="47" spans="1:8" x14ac:dyDescent="0.25">
      <c r="A47" s="103"/>
      <c r="B47" s="103"/>
      <c r="C47" s="100">
        <v>51</v>
      </c>
      <c r="D47" s="11" t="s">
        <v>47</v>
      </c>
      <c r="E47" s="285">
        <f>'POSEBNI DIO '!E47</f>
        <v>13900</v>
      </c>
      <c r="F47" s="285">
        <f>'Rashodi-POMOĆNA'!S94</f>
        <v>13700</v>
      </c>
      <c r="G47" s="285">
        <f t="shared" si="15"/>
        <v>13700</v>
      </c>
      <c r="H47" s="296">
        <f>G47</f>
        <v>13700</v>
      </c>
    </row>
    <row r="48" spans="1:8" x14ac:dyDescent="0.25">
      <c r="A48" s="103"/>
      <c r="B48" s="103"/>
      <c r="C48" s="100">
        <v>52</v>
      </c>
      <c r="D48" s="11" t="s">
        <v>154</v>
      </c>
      <c r="E48" s="285">
        <f>'POSEBNI DIO '!E56</f>
        <v>0</v>
      </c>
      <c r="F48" s="285">
        <f>'Rashodi-POMOĆNA'!T94</f>
        <v>0</v>
      </c>
      <c r="G48" s="285">
        <f t="shared" si="15"/>
        <v>0</v>
      </c>
      <c r="H48" s="296">
        <f>G48</f>
        <v>0</v>
      </c>
    </row>
    <row r="49" spans="1:8" x14ac:dyDescent="0.25">
      <c r="A49" s="99"/>
      <c r="B49" s="99"/>
      <c r="C49" s="100">
        <v>61</v>
      </c>
      <c r="D49" s="11" t="s">
        <v>156</v>
      </c>
      <c r="E49" s="285"/>
      <c r="F49" s="285">
        <f>'Rashodi-POMOĆNA'!U94</f>
        <v>0</v>
      </c>
      <c r="G49" s="285">
        <f t="shared" si="15"/>
        <v>0</v>
      </c>
      <c r="H49" s="285">
        <v>0</v>
      </c>
    </row>
    <row r="50" spans="1:8" x14ac:dyDescent="0.25">
      <c r="A50" s="178" t="s">
        <v>59</v>
      </c>
      <c r="B50" s="179"/>
      <c r="C50" s="179"/>
      <c r="D50" s="180"/>
      <c r="E50" s="280">
        <f t="shared" ref="E50:H50" si="16">E31+E42</f>
        <v>169178</v>
      </c>
      <c r="F50" s="280">
        <f t="shared" si="16"/>
        <v>177874.13</v>
      </c>
      <c r="G50" s="280">
        <f t="shared" si="16"/>
        <v>177060</v>
      </c>
      <c r="H50" s="280">
        <f t="shared" si="16"/>
        <v>177060</v>
      </c>
    </row>
    <row r="51" spans="1:8" ht="8.25" customHeight="1" x14ac:dyDescent="0.25"/>
    <row r="52" spans="1:8" x14ac:dyDescent="0.25">
      <c r="A52" s="122" t="str">
        <f>SAŽETAK!A38</f>
        <v>Zabok, 16.02.2024.</v>
      </c>
      <c r="E52" s="39"/>
      <c r="F52" s="39"/>
      <c r="G52" s="39"/>
      <c r="H52" s="39"/>
    </row>
    <row r="54" spans="1:8" x14ac:dyDescent="0.25">
      <c r="D54" s="40"/>
    </row>
    <row r="56" spans="1:8" x14ac:dyDescent="0.25">
      <c r="D56" s="40"/>
    </row>
  </sheetData>
  <mergeCells count="7">
    <mergeCell ref="A50:D50"/>
    <mergeCell ref="A7:H7"/>
    <mergeCell ref="A27:H27"/>
    <mergeCell ref="A1:H1"/>
    <mergeCell ref="A3:H3"/>
    <mergeCell ref="A5:H5"/>
    <mergeCell ref="A25:D25"/>
  </mergeCells>
  <pageMargins left="0.70866141732283472" right="0.51181102362204722" top="0.82677165354330717" bottom="0.43307086614173229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view="pageLayout" zoomScaleNormal="100" workbookViewId="0">
      <selection activeCell="E17" sqref="E17"/>
    </sheetView>
  </sheetViews>
  <sheetFormatPr defaultRowHeight="15" x14ac:dyDescent="0.25"/>
  <cols>
    <col min="1" max="1" width="37.7109375" customWidth="1"/>
    <col min="2" max="5" width="12.7109375" customWidth="1"/>
  </cols>
  <sheetData>
    <row r="1" spans="1:5" ht="56.25" customHeight="1" x14ac:dyDescent="0.25">
      <c r="A1" s="157" t="str">
        <f>SAŽETAK!A1</f>
        <v>1. IZMJENA FINANCIJSKOG PLANA
GRADSKE KNJIŽNICE KSAVER ŠANDOR GJALSKI 
ZA 2024. I PROJEKCIJA ZA 2025. I 2026. GODINU</v>
      </c>
      <c r="B1" s="157"/>
      <c r="C1" s="157"/>
      <c r="D1" s="157"/>
      <c r="E1" s="157"/>
    </row>
    <row r="2" spans="1:5" ht="18" customHeight="1" x14ac:dyDescent="0.25">
      <c r="A2" s="3"/>
      <c r="B2" s="3"/>
      <c r="C2" s="18"/>
      <c r="D2" s="3"/>
      <c r="E2" s="3"/>
    </row>
    <row r="3" spans="1:5" ht="15.75" x14ac:dyDescent="0.25">
      <c r="A3" s="157" t="s">
        <v>32</v>
      </c>
      <c r="B3" s="157"/>
      <c r="C3" s="157"/>
      <c r="D3" s="174"/>
      <c r="E3" s="174"/>
    </row>
    <row r="4" spans="1:5" ht="18" x14ac:dyDescent="0.25">
      <c r="A4" s="3"/>
      <c r="B4" s="3"/>
      <c r="C4" s="18"/>
      <c r="D4" s="4"/>
      <c r="E4" s="4"/>
    </row>
    <row r="5" spans="1:5" ht="18" customHeight="1" x14ac:dyDescent="0.25">
      <c r="A5" s="157" t="s">
        <v>13</v>
      </c>
      <c r="B5" s="158"/>
      <c r="C5" s="158"/>
      <c r="D5" s="158"/>
      <c r="E5" s="158"/>
    </row>
    <row r="6" spans="1:5" ht="18" x14ac:dyDescent="0.25">
      <c r="A6" s="3"/>
      <c r="B6" s="3"/>
      <c r="C6" s="18"/>
      <c r="D6" s="4"/>
      <c r="E6" s="4"/>
    </row>
    <row r="7" spans="1:5" ht="15.75" x14ac:dyDescent="0.25">
      <c r="A7" s="157" t="s">
        <v>25</v>
      </c>
      <c r="B7" s="181"/>
      <c r="C7" s="181"/>
      <c r="D7" s="181"/>
      <c r="E7" s="181"/>
    </row>
    <row r="8" spans="1:5" ht="18" x14ac:dyDescent="0.25">
      <c r="A8" s="3"/>
      <c r="B8" s="3"/>
      <c r="C8" s="18"/>
      <c r="D8" s="4"/>
      <c r="E8" s="4"/>
    </row>
    <row r="9" spans="1:5" ht="25.5" customHeight="1" x14ac:dyDescent="0.25">
      <c r="A9" s="154" t="s">
        <v>26</v>
      </c>
      <c r="B9" s="150" t="s">
        <v>152</v>
      </c>
      <c r="C9" s="150" t="s">
        <v>198</v>
      </c>
      <c r="D9" s="150" t="s">
        <v>44</v>
      </c>
      <c r="E9" s="150" t="s">
        <v>153</v>
      </c>
    </row>
    <row r="10" spans="1:5" ht="15.75" customHeight="1" x14ac:dyDescent="0.25">
      <c r="A10" s="41" t="s">
        <v>27</v>
      </c>
      <c r="B10" s="283">
        <f t="shared" ref="B10:E11" si="0">B11</f>
        <v>169178</v>
      </c>
      <c r="C10" s="283">
        <f>C11</f>
        <v>177874.13</v>
      </c>
      <c r="D10" s="283">
        <f t="shared" si="0"/>
        <v>177060</v>
      </c>
      <c r="E10" s="283">
        <f>D10</f>
        <v>177060</v>
      </c>
    </row>
    <row r="11" spans="1:5" ht="15.75" customHeight="1" x14ac:dyDescent="0.25">
      <c r="A11" s="10" t="s">
        <v>53</v>
      </c>
      <c r="B11" s="280">
        <f t="shared" si="0"/>
        <v>169178</v>
      </c>
      <c r="C11" s="280">
        <f>C12</f>
        <v>177874.13</v>
      </c>
      <c r="D11" s="280">
        <f>D12</f>
        <v>177060</v>
      </c>
      <c r="E11" s="280">
        <f>D11</f>
        <v>177060</v>
      </c>
    </row>
    <row r="12" spans="1:5" x14ac:dyDescent="0.25">
      <c r="A12" s="48" t="s">
        <v>54</v>
      </c>
      <c r="B12" s="290">
        <f>' Račun prihoda i rashoda'!E50</f>
        <v>169178</v>
      </c>
      <c r="C12" s="290">
        <f>' Račun prihoda i rashoda'!F50</f>
        <v>177874.13</v>
      </c>
      <c r="D12" s="290">
        <f>C12-814.13</f>
        <v>177060</v>
      </c>
      <c r="E12" s="290">
        <f>D12</f>
        <v>177060</v>
      </c>
    </row>
    <row r="14" spans="1:5" x14ac:dyDescent="0.25">
      <c r="A14" s="122" t="str">
        <f>SAŽETAK!A38</f>
        <v>Zabok, 16.02.2024.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Layout" zoomScaleNormal="100" workbookViewId="0">
      <selection activeCell="E20" sqref="E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5" customWidth="1"/>
    <col min="5" max="5" width="13.7109375" bestFit="1" customWidth="1"/>
    <col min="6" max="6" width="14.7109375" customWidth="1"/>
    <col min="7" max="8" width="10.85546875" bestFit="1" customWidth="1"/>
  </cols>
  <sheetData>
    <row r="1" spans="1:8" ht="52.5" customHeight="1" x14ac:dyDescent="0.25">
      <c r="A1" s="157" t="str">
        <f>SAŽETAK!A1</f>
        <v>1. IZMJENA FINANCIJSKOG PLANA
GRADSKE KNJIŽNICE KSAVER ŠANDOR GJALSKI 
ZA 2024. I PROJEKCIJA ZA 2025. I 2026. GODINU</v>
      </c>
      <c r="B1" s="157"/>
      <c r="C1" s="157"/>
      <c r="D1" s="157"/>
      <c r="E1" s="157"/>
      <c r="F1" s="157"/>
      <c r="G1" s="157"/>
      <c r="H1" s="157"/>
    </row>
    <row r="2" spans="1:8" ht="18" customHeight="1" x14ac:dyDescent="0.25">
      <c r="A2" s="3"/>
      <c r="B2" s="3"/>
      <c r="C2" s="3"/>
      <c r="D2" s="3"/>
      <c r="E2" s="3"/>
      <c r="F2" s="18"/>
      <c r="G2" s="3"/>
      <c r="H2" s="3"/>
    </row>
    <row r="3" spans="1:8" ht="15.75" x14ac:dyDescent="0.25">
      <c r="A3" s="157" t="s">
        <v>32</v>
      </c>
      <c r="B3" s="157"/>
      <c r="C3" s="157"/>
      <c r="D3" s="157"/>
      <c r="E3" s="157"/>
      <c r="F3" s="157"/>
      <c r="G3" s="174"/>
      <c r="H3" s="174"/>
    </row>
    <row r="4" spans="1:8" ht="18" x14ac:dyDescent="0.25">
      <c r="A4" s="3"/>
      <c r="B4" s="3"/>
      <c r="C4" s="3"/>
      <c r="D4" s="3"/>
      <c r="E4" s="3"/>
      <c r="F4" s="18"/>
      <c r="G4" s="4"/>
      <c r="H4" s="4"/>
    </row>
    <row r="5" spans="1:8" ht="18" customHeight="1" x14ac:dyDescent="0.25">
      <c r="A5" s="157" t="s">
        <v>28</v>
      </c>
      <c r="B5" s="158"/>
      <c r="C5" s="158"/>
      <c r="D5" s="158"/>
      <c r="E5" s="158"/>
      <c r="F5" s="158"/>
      <c r="G5" s="158"/>
      <c r="H5" s="158"/>
    </row>
    <row r="6" spans="1:8" ht="18" x14ac:dyDescent="0.25">
      <c r="A6" s="3"/>
      <c r="B6" s="3"/>
      <c r="C6" s="3"/>
      <c r="D6" s="3"/>
      <c r="E6" s="3"/>
      <c r="F6" s="18"/>
      <c r="G6" s="4"/>
      <c r="H6" s="124" t="s">
        <v>52</v>
      </c>
    </row>
    <row r="7" spans="1:8" ht="42" customHeight="1" x14ac:dyDescent="0.25">
      <c r="A7" s="154" t="s">
        <v>14</v>
      </c>
      <c r="B7" s="153" t="s">
        <v>15</v>
      </c>
      <c r="C7" s="153" t="s">
        <v>16</v>
      </c>
      <c r="D7" s="153" t="s">
        <v>51</v>
      </c>
      <c r="E7" s="307" t="s">
        <v>152</v>
      </c>
      <c r="F7" s="307" t="s">
        <v>199</v>
      </c>
      <c r="G7" s="307" t="s">
        <v>43</v>
      </c>
      <c r="H7" s="307" t="s">
        <v>44</v>
      </c>
    </row>
    <row r="8" spans="1:8" ht="25.5" x14ac:dyDescent="0.25">
      <c r="A8" s="97">
        <v>8</v>
      </c>
      <c r="B8" s="97"/>
      <c r="C8" s="97"/>
      <c r="D8" s="41" t="s">
        <v>29</v>
      </c>
      <c r="E8" s="43">
        <v>0</v>
      </c>
      <c r="F8" s="43">
        <v>0</v>
      </c>
      <c r="G8" s="43">
        <v>0</v>
      </c>
      <c r="H8" s="43">
        <v>0</v>
      </c>
    </row>
    <row r="9" spans="1:8" x14ac:dyDescent="0.25">
      <c r="A9" s="96"/>
      <c r="B9" s="103">
        <v>84</v>
      </c>
      <c r="C9" s="103"/>
      <c r="D9" s="12" t="s">
        <v>36</v>
      </c>
      <c r="E9" s="8"/>
      <c r="F9" s="8"/>
      <c r="G9" s="8"/>
      <c r="H9" s="8"/>
    </row>
    <row r="10" spans="1:8" x14ac:dyDescent="0.25">
      <c r="A10" s="99"/>
      <c r="B10" s="99"/>
      <c r="C10" s="100">
        <v>81</v>
      </c>
      <c r="D10" s="13" t="s">
        <v>37</v>
      </c>
      <c r="E10" s="8"/>
      <c r="F10" s="8"/>
      <c r="G10" s="8"/>
      <c r="H10" s="8"/>
    </row>
    <row r="11" spans="1:8" ht="25.5" x14ac:dyDescent="0.25">
      <c r="A11" s="107">
        <v>5</v>
      </c>
      <c r="B11" s="108"/>
      <c r="C11" s="108"/>
      <c r="D11" s="49" t="s">
        <v>30</v>
      </c>
      <c r="E11" s="43">
        <v>0</v>
      </c>
      <c r="F11" s="43">
        <v>0</v>
      </c>
      <c r="G11" s="43">
        <v>0</v>
      </c>
      <c r="H11" s="43">
        <v>0</v>
      </c>
    </row>
    <row r="12" spans="1:8" ht="25.5" x14ac:dyDescent="0.25">
      <c r="A12" s="103"/>
      <c r="B12" s="103">
        <v>54</v>
      </c>
      <c r="C12" s="103"/>
      <c r="D12" s="20" t="s">
        <v>38</v>
      </c>
      <c r="E12" s="8"/>
      <c r="F12" s="8"/>
      <c r="G12" s="8"/>
      <c r="H12" s="9"/>
    </row>
    <row r="13" spans="1:8" x14ac:dyDescent="0.25">
      <c r="A13" s="103"/>
      <c r="B13" s="103"/>
      <c r="C13" s="100">
        <v>11</v>
      </c>
      <c r="D13" s="11" t="s">
        <v>18</v>
      </c>
      <c r="E13" s="8"/>
      <c r="F13" s="8"/>
      <c r="G13" s="8"/>
      <c r="H13" s="9"/>
    </row>
    <row r="14" spans="1:8" x14ac:dyDescent="0.25">
      <c r="A14" s="103"/>
      <c r="B14" s="103"/>
      <c r="C14" s="100">
        <v>42</v>
      </c>
      <c r="D14" s="11" t="s">
        <v>48</v>
      </c>
      <c r="E14" s="8"/>
      <c r="F14" s="8"/>
      <c r="G14" s="8"/>
      <c r="H14" s="9"/>
    </row>
    <row r="16" spans="1:8" x14ac:dyDescent="0.25">
      <c r="A16" s="122" t="str">
        <f>SAŽETAK!A38</f>
        <v>Zabok, 16.02.2024.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8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Layout" zoomScaleNormal="80" workbookViewId="0">
      <selection activeCell="G35" sqref="G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28515625" customWidth="1"/>
    <col min="4" max="4" width="52.140625" customWidth="1"/>
    <col min="5" max="6" width="16.7109375" customWidth="1"/>
    <col min="7" max="7" width="16" customWidth="1"/>
    <col min="8" max="8" width="14.5703125" customWidth="1"/>
  </cols>
  <sheetData>
    <row r="1" spans="1:12" ht="48.75" customHeight="1" x14ac:dyDescent="0.25">
      <c r="A1" s="157" t="str">
        <f>SAŽETAK!A1</f>
        <v>1. IZMJENA FINANCIJSKOG PLANA
GRADSKE KNJIŽNICE KSAVER ŠANDOR GJALSKI 
ZA 2024. I PROJEKCIJA ZA 2025. I 2026. GODINU</v>
      </c>
      <c r="B1" s="157"/>
      <c r="C1" s="157"/>
      <c r="D1" s="157"/>
      <c r="E1" s="157"/>
      <c r="F1" s="157"/>
      <c r="G1" s="157"/>
      <c r="H1" s="157"/>
    </row>
    <row r="2" spans="1:12" ht="18.75" customHeight="1" x14ac:dyDescent="0.25">
      <c r="A2" s="18"/>
      <c r="B2" s="18"/>
      <c r="C2" s="18"/>
      <c r="D2" s="18"/>
      <c r="E2" s="18"/>
      <c r="F2" s="18"/>
      <c r="G2" s="4"/>
      <c r="H2" s="4"/>
    </row>
    <row r="3" spans="1:12" ht="18" customHeight="1" x14ac:dyDescent="0.25">
      <c r="A3" s="157" t="s">
        <v>31</v>
      </c>
      <c r="B3" s="158"/>
      <c r="C3" s="158"/>
      <c r="D3" s="158"/>
      <c r="E3" s="158"/>
      <c r="F3" s="158"/>
      <c r="G3" s="158"/>
      <c r="H3" s="158"/>
    </row>
    <row r="4" spans="1:12" ht="15" customHeight="1" x14ac:dyDescent="0.25">
      <c r="A4" s="18"/>
      <c r="B4" s="18"/>
      <c r="C4" s="18"/>
      <c r="D4" s="18"/>
      <c r="E4" s="18"/>
      <c r="F4" s="18"/>
      <c r="G4" s="4"/>
      <c r="H4" s="123" t="s">
        <v>52</v>
      </c>
    </row>
    <row r="5" spans="1:12" ht="25.5" customHeight="1" x14ac:dyDescent="0.25">
      <c r="A5" s="200" t="s">
        <v>33</v>
      </c>
      <c r="B5" s="201"/>
      <c r="C5" s="202"/>
      <c r="D5" s="153" t="s">
        <v>34</v>
      </c>
      <c r="E5" s="154" t="s">
        <v>152</v>
      </c>
      <c r="F5" s="154" t="s">
        <v>193</v>
      </c>
      <c r="G5" s="154" t="s">
        <v>44</v>
      </c>
      <c r="H5" s="154" t="s">
        <v>153</v>
      </c>
    </row>
    <row r="6" spans="1:12" x14ac:dyDescent="0.25">
      <c r="A6" s="203" t="s">
        <v>184</v>
      </c>
      <c r="B6" s="204"/>
      <c r="C6" s="205"/>
      <c r="D6" s="109" t="s">
        <v>185</v>
      </c>
      <c r="E6" s="280">
        <f t="shared" ref="E6:H6" si="0">E7+E27</f>
        <v>169178</v>
      </c>
      <c r="F6" s="280">
        <f t="shared" si="0"/>
        <v>177874.13</v>
      </c>
      <c r="G6" s="280">
        <f t="shared" si="0"/>
        <v>177060</v>
      </c>
      <c r="H6" s="280">
        <f t="shared" si="0"/>
        <v>177060</v>
      </c>
      <c r="J6" s="39"/>
    </row>
    <row r="7" spans="1:12" ht="22.5" x14ac:dyDescent="0.25">
      <c r="A7" s="197" t="s">
        <v>186</v>
      </c>
      <c r="B7" s="198"/>
      <c r="C7" s="199"/>
      <c r="D7" s="110" t="s">
        <v>187</v>
      </c>
      <c r="E7" s="281">
        <f t="shared" ref="E7:H7" si="1">E8</f>
        <v>145995</v>
      </c>
      <c r="F7" s="281">
        <f t="shared" si="1"/>
        <v>153177</v>
      </c>
      <c r="G7" s="281">
        <f t="shared" si="1"/>
        <v>153177</v>
      </c>
      <c r="H7" s="281">
        <f t="shared" si="1"/>
        <v>153177</v>
      </c>
      <c r="L7" s="39"/>
    </row>
    <row r="8" spans="1:12" x14ac:dyDescent="0.25">
      <c r="A8" s="194" t="s">
        <v>142</v>
      </c>
      <c r="B8" s="195"/>
      <c r="C8" s="196"/>
      <c r="D8" s="129" t="s">
        <v>18</v>
      </c>
      <c r="E8" s="282">
        <f t="shared" ref="E8:H8" si="2">E9+E22</f>
        <v>145995</v>
      </c>
      <c r="F8" s="282">
        <f t="shared" si="2"/>
        <v>153177</v>
      </c>
      <c r="G8" s="282">
        <f t="shared" si="2"/>
        <v>153177</v>
      </c>
      <c r="H8" s="282">
        <f t="shared" si="2"/>
        <v>153177</v>
      </c>
    </row>
    <row r="9" spans="1:12" x14ac:dyDescent="0.25">
      <c r="A9" s="164">
        <v>3</v>
      </c>
      <c r="B9" s="165"/>
      <c r="C9" s="166"/>
      <c r="D9" s="125" t="s">
        <v>21</v>
      </c>
      <c r="E9" s="283">
        <f>E10+E14+E20</f>
        <v>137495</v>
      </c>
      <c r="F9" s="283">
        <f>F10+F14+F20</f>
        <v>144677</v>
      </c>
      <c r="G9" s="283">
        <f>G10+G14+G20</f>
        <v>144677</v>
      </c>
      <c r="H9" s="283">
        <f>H10+H14+H20</f>
        <v>144677</v>
      </c>
    </row>
    <row r="10" spans="1:12" x14ac:dyDescent="0.25">
      <c r="A10" s="191">
        <v>31</v>
      </c>
      <c r="B10" s="192"/>
      <c r="C10" s="193"/>
      <c r="D10" s="133" t="s">
        <v>22</v>
      </c>
      <c r="E10" s="284">
        <f>SUM(E11:E13)</f>
        <v>88228</v>
      </c>
      <c r="F10" s="284">
        <f>SUM(F11:F13)</f>
        <v>92228</v>
      </c>
      <c r="G10" s="284">
        <f>SUM(G11:G13)</f>
        <v>92228</v>
      </c>
      <c r="H10" s="284">
        <f>H11+H12+H13</f>
        <v>92228</v>
      </c>
    </row>
    <row r="11" spans="1:12" s="136" customFormat="1" x14ac:dyDescent="0.25">
      <c r="A11" s="126">
        <f>'Rashodi-POMOĆNA'!B10</f>
        <v>311</v>
      </c>
      <c r="B11" s="127"/>
      <c r="C11" s="128"/>
      <c r="D11" s="38" t="str">
        <f>'Rashodi-POMOĆNA'!E10</f>
        <v>Plaće (Bruto)</v>
      </c>
      <c r="E11" s="285">
        <f>'Rashodi-POMOĆNA'!I10</f>
        <v>76410</v>
      </c>
      <c r="F11" s="285">
        <f>'Rashodi-POMOĆNA'!P10</f>
        <v>80410</v>
      </c>
      <c r="G11" s="285">
        <f>F11</f>
        <v>80410</v>
      </c>
      <c r="H11" s="285">
        <f t="shared" ref="H11:H16" si="3">G11</f>
        <v>80410</v>
      </c>
    </row>
    <row r="12" spans="1:12" s="136" customFormat="1" x14ac:dyDescent="0.25">
      <c r="A12" s="126">
        <f>'Rashodi-POMOĆNA'!B13</f>
        <v>312</v>
      </c>
      <c r="B12" s="127"/>
      <c r="C12" s="128"/>
      <c r="D12" s="38" t="str">
        <f>'Rashodi-POMOĆNA'!E13</f>
        <v>Ostali rashodi za zaposlene</v>
      </c>
      <c r="E12" s="285">
        <f>'Rashodi-POMOĆNA'!I13</f>
        <v>2522</v>
      </c>
      <c r="F12" s="285">
        <f>'Rashodi-POMOĆNA'!P13</f>
        <v>2522</v>
      </c>
      <c r="G12" s="285">
        <f t="shared" ref="G12:G13" si="4">F12</f>
        <v>2522</v>
      </c>
      <c r="H12" s="285">
        <f t="shared" si="3"/>
        <v>2522</v>
      </c>
    </row>
    <row r="13" spans="1:12" s="136" customFormat="1" x14ac:dyDescent="0.25">
      <c r="A13" s="126">
        <f>'Rashodi-POMOĆNA'!B19</f>
        <v>313</v>
      </c>
      <c r="B13" s="127"/>
      <c r="C13" s="128"/>
      <c r="D13" s="38" t="str">
        <f>'Rashodi-POMOĆNA'!E19</f>
        <v>Doprinosi na plaće</v>
      </c>
      <c r="E13" s="285">
        <f>'Rashodi-POMOĆNA'!I19</f>
        <v>9296</v>
      </c>
      <c r="F13" s="285">
        <f>'Rashodi-POMOĆNA'!P19</f>
        <v>9296</v>
      </c>
      <c r="G13" s="285">
        <f t="shared" si="4"/>
        <v>9296</v>
      </c>
      <c r="H13" s="285">
        <f t="shared" si="3"/>
        <v>9296</v>
      </c>
    </row>
    <row r="14" spans="1:12" x14ac:dyDescent="0.25">
      <c r="A14" s="191">
        <v>32</v>
      </c>
      <c r="B14" s="192"/>
      <c r="C14" s="193"/>
      <c r="D14" s="133" t="s">
        <v>35</v>
      </c>
      <c r="E14" s="284">
        <f>SUM(E15:E19)</f>
        <v>48537</v>
      </c>
      <c r="F14" s="284">
        <f>SUM(F15:F19)</f>
        <v>51719</v>
      </c>
      <c r="G14" s="284">
        <f>SUM(G15:G19)</f>
        <v>51719</v>
      </c>
      <c r="H14" s="284">
        <f t="shared" si="3"/>
        <v>51719</v>
      </c>
    </row>
    <row r="15" spans="1:12" s="136" customFormat="1" x14ac:dyDescent="0.25">
      <c r="A15" s="126">
        <f>'Rashodi-POMOĆNA'!B23</f>
        <v>321</v>
      </c>
      <c r="B15" s="127"/>
      <c r="C15" s="128"/>
      <c r="D15" s="38" t="str">
        <f>'Rashodi-POMOĆNA'!E23</f>
        <v>Naknade troškova zaposlenima</v>
      </c>
      <c r="E15" s="285">
        <f>'Rashodi-POMOĆNA'!I23</f>
        <v>757</v>
      </c>
      <c r="F15" s="285">
        <f>'Rashodi-POMOĆNA'!P23</f>
        <v>757</v>
      </c>
      <c r="G15" s="285">
        <f>F15</f>
        <v>757</v>
      </c>
      <c r="H15" s="285">
        <f t="shared" si="3"/>
        <v>757</v>
      </c>
    </row>
    <row r="16" spans="1:12" s="136" customFormat="1" ht="14.25" customHeight="1" x14ac:dyDescent="0.25">
      <c r="A16" s="126">
        <f>'Rashodi-POMOĆNA'!B34</f>
        <v>322</v>
      </c>
      <c r="B16" s="127"/>
      <c r="C16" s="128"/>
      <c r="D16" s="38" t="str">
        <f>'Rashodi-POMOĆNA'!E34</f>
        <v>Rashodi za materijal i energiju</v>
      </c>
      <c r="E16" s="285">
        <f>'Rashodi-POMOĆNA'!I34</f>
        <v>8899</v>
      </c>
      <c r="F16" s="285">
        <f>'Rashodi-POMOĆNA'!P34</f>
        <v>8899</v>
      </c>
      <c r="G16" s="285">
        <f t="shared" ref="G16:G19" si="5">F16</f>
        <v>8899</v>
      </c>
      <c r="H16" s="285">
        <f t="shared" si="3"/>
        <v>8899</v>
      </c>
    </row>
    <row r="17" spans="1:8" s="136" customFormat="1" ht="14.25" customHeight="1" x14ac:dyDescent="0.25">
      <c r="A17" s="126">
        <f>'Rashodi-POMOĆNA'!B48</f>
        <v>323</v>
      </c>
      <c r="B17" s="127"/>
      <c r="C17" s="128"/>
      <c r="D17" s="38" t="str">
        <f>'Rashodi-POMOĆNA'!E48</f>
        <v>Rashodi za usluge</v>
      </c>
      <c r="E17" s="285">
        <f>'Rashodi-POMOĆNA'!I48</f>
        <v>38151</v>
      </c>
      <c r="F17" s="285">
        <f>'Rashodi-POMOĆNA'!P48</f>
        <v>41354</v>
      </c>
      <c r="G17" s="285">
        <f t="shared" si="5"/>
        <v>41354</v>
      </c>
      <c r="H17" s="285">
        <f t="shared" ref="H17:H19" si="6">G17</f>
        <v>41354</v>
      </c>
    </row>
    <row r="18" spans="1:8" s="136" customFormat="1" x14ac:dyDescent="0.25">
      <c r="A18" s="126">
        <f>'Rashodi-POMOĆNA'!B71</f>
        <v>324</v>
      </c>
      <c r="B18" s="127"/>
      <c r="C18" s="128"/>
      <c r="D18" s="38" t="str">
        <f>'Rashodi-POMOĆNA'!E71</f>
        <v>Naknade troš. osobama izvan radnog odnosa</v>
      </c>
      <c r="E18" s="285">
        <f>'Rashodi-POMOĆNA'!I71</f>
        <v>0</v>
      </c>
      <c r="F18" s="285">
        <f>'Rashodi-POMOĆNA'!P71</f>
        <v>0</v>
      </c>
      <c r="G18" s="285">
        <f t="shared" si="5"/>
        <v>0</v>
      </c>
      <c r="H18" s="285">
        <f t="shared" si="6"/>
        <v>0</v>
      </c>
    </row>
    <row r="19" spans="1:8" s="136" customFormat="1" x14ac:dyDescent="0.25">
      <c r="A19" s="126">
        <f>'Rashodi-POMOĆNA'!B75</f>
        <v>329</v>
      </c>
      <c r="B19" s="127"/>
      <c r="C19" s="128"/>
      <c r="D19" s="38" t="str">
        <f>'Rashodi-POMOĆNA'!E75</f>
        <v>Ostali nespomenuti rashodi poslovanja</v>
      </c>
      <c r="E19" s="285">
        <f>'Rashodi-POMOĆNA'!I75</f>
        <v>730</v>
      </c>
      <c r="F19" s="285">
        <f>'Rashodi-POMOĆNA'!P75</f>
        <v>709</v>
      </c>
      <c r="G19" s="285">
        <f t="shared" si="5"/>
        <v>709</v>
      </c>
      <c r="H19" s="285">
        <f t="shared" si="6"/>
        <v>709</v>
      </c>
    </row>
    <row r="20" spans="1:8" x14ac:dyDescent="0.25">
      <c r="A20" s="191">
        <v>34</v>
      </c>
      <c r="B20" s="192"/>
      <c r="C20" s="193"/>
      <c r="D20" s="133" t="s">
        <v>57</v>
      </c>
      <c r="E20" s="284">
        <f>E21</f>
        <v>730</v>
      </c>
      <c r="F20" s="284">
        <f>F21</f>
        <v>730</v>
      </c>
      <c r="G20" s="284">
        <f t="shared" ref="G20:H20" si="7">G21</f>
        <v>730</v>
      </c>
      <c r="H20" s="284">
        <f t="shared" si="7"/>
        <v>730</v>
      </c>
    </row>
    <row r="21" spans="1:8" s="136" customFormat="1" x14ac:dyDescent="0.25">
      <c r="A21" s="126">
        <f>'Rashodi-POMOĆNA'!B89</f>
        <v>343</v>
      </c>
      <c r="B21" s="127"/>
      <c r="C21" s="128"/>
      <c r="D21" s="38" t="str">
        <f>'Rashodi-POMOĆNA'!E89</f>
        <v>Ostali financijski rashodi</v>
      </c>
      <c r="E21" s="285">
        <f>'Rashodi-POMOĆNA'!I89</f>
        <v>730</v>
      </c>
      <c r="F21" s="285">
        <f>'Rashodi-POMOĆNA'!P89</f>
        <v>730</v>
      </c>
      <c r="G21" s="285">
        <f t="shared" ref="G21:G26" si="8">E21</f>
        <v>730</v>
      </c>
      <c r="H21" s="285">
        <f t="shared" ref="H21:H26" si="9">G21</f>
        <v>730</v>
      </c>
    </row>
    <row r="22" spans="1:8" x14ac:dyDescent="0.25">
      <c r="A22" s="164">
        <v>4</v>
      </c>
      <c r="B22" s="165"/>
      <c r="C22" s="166"/>
      <c r="D22" s="125" t="s">
        <v>23</v>
      </c>
      <c r="E22" s="283">
        <f t="shared" ref="E22:F22" si="10">E23</f>
        <v>8500</v>
      </c>
      <c r="F22" s="283">
        <f t="shared" si="10"/>
        <v>8500</v>
      </c>
      <c r="G22" s="283">
        <f t="shared" si="8"/>
        <v>8500</v>
      </c>
      <c r="H22" s="283">
        <f t="shared" si="9"/>
        <v>8500</v>
      </c>
    </row>
    <row r="23" spans="1:8" x14ac:dyDescent="0.25">
      <c r="A23" s="191">
        <v>42</v>
      </c>
      <c r="B23" s="192"/>
      <c r="C23" s="193"/>
      <c r="D23" s="133" t="s">
        <v>49</v>
      </c>
      <c r="E23" s="286">
        <f>SUM(E24:E26)</f>
        <v>8500</v>
      </c>
      <c r="F23" s="286">
        <f>SUM(F24:F26)</f>
        <v>8500</v>
      </c>
      <c r="G23" s="284">
        <f>SUM(G24:G26)</f>
        <v>8500</v>
      </c>
      <c r="H23" s="284">
        <f t="shared" si="9"/>
        <v>8500</v>
      </c>
    </row>
    <row r="24" spans="1:8" s="136" customFormat="1" x14ac:dyDescent="0.25">
      <c r="A24" s="132">
        <f>'Rashodi-POMOĆNA'!B95</f>
        <v>422</v>
      </c>
      <c r="B24" s="127"/>
      <c r="C24" s="128"/>
      <c r="D24" s="38" t="str">
        <f>'Rashodi-POMOĆNA'!E95</f>
        <v>Postrojenja i oprema</v>
      </c>
      <c r="E24" s="285">
        <f>'Rashodi-POMOĆNA'!I95</f>
        <v>700</v>
      </c>
      <c r="F24" s="285">
        <f>'Rashodi-POMOĆNA'!P95</f>
        <v>700</v>
      </c>
      <c r="G24" s="285">
        <f>F24</f>
        <v>700</v>
      </c>
      <c r="H24" s="285">
        <f t="shared" si="9"/>
        <v>700</v>
      </c>
    </row>
    <row r="25" spans="1:8" s="136" customFormat="1" x14ac:dyDescent="0.25">
      <c r="A25" s="132">
        <f>'Rashodi-POMOĆNA'!B101</f>
        <v>424</v>
      </c>
      <c r="B25" s="127"/>
      <c r="C25" s="128"/>
      <c r="D25" s="38" t="str">
        <f>'Rashodi-POMOĆNA'!E101</f>
        <v>Knjige</v>
      </c>
      <c r="E25" s="285">
        <f>'Rashodi-POMOĆNA'!I101</f>
        <v>7800</v>
      </c>
      <c r="F25" s="285">
        <f>'Rashodi-POMOĆNA'!P101</f>
        <v>7800</v>
      </c>
      <c r="G25" s="285">
        <f t="shared" ref="G25:G26" si="11">F25</f>
        <v>7800</v>
      </c>
      <c r="H25" s="285">
        <f t="shared" si="9"/>
        <v>7800</v>
      </c>
    </row>
    <row r="26" spans="1:8" s="136" customFormat="1" x14ac:dyDescent="0.25">
      <c r="A26" s="132">
        <f>'Rashodi-POMOĆNA'!B105</f>
        <v>426</v>
      </c>
      <c r="B26" s="127"/>
      <c r="C26" s="128"/>
      <c r="D26" s="38" t="str">
        <f>'Rashodi-POMOĆNA'!E105</f>
        <v>Nematerijalna proizvedena imovina</v>
      </c>
      <c r="E26" s="285">
        <f>'Rashodi-POMOĆNA'!I105</f>
        <v>0</v>
      </c>
      <c r="F26" s="285">
        <f>'Rashodi-POMOĆNA'!P105</f>
        <v>0</v>
      </c>
      <c r="G26" s="285">
        <f t="shared" si="11"/>
        <v>0</v>
      </c>
      <c r="H26" s="285">
        <f t="shared" si="9"/>
        <v>0</v>
      </c>
    </row>
    <row r="27" spans="1:8" ht="27.75" customHeight="1" x14ac:dyDescent="0.25">
      <c r="A27" s="197" t="s">
        <v>188</v>
      </c>
      <c r="B27" s="198"/>
      <c r="C27" s="199"/>
      <c r="D27" s="110" t="s">
        <v>189</v>
      </c>
      <c r="E27" s="281">
        <f t="shared" ref="E27:H27" si="12">E28+E41+E51+E58</f>
        <v>23183</v>
      </c>
      <c r="F27" s="281">
        <f t="shared" ref="F27" si="13">F28+F41+F51+F58</f>
        <v>24697.13</v>
      </c>
      <c r="G27" s="281">
        <f t="shared" si="12"/>
        <v>23883</v>
      </c>
      <c r="H27" s="281">
        <f t="shared" si="12"/>
        <v>23883</v>
      </c>
    </row>
    <row r="28" spans="1:8" x14ac:dyDescent="0.25">
      <c r="A28" s="194" t="s">
        <v>143</v>
      </c>
      <c r="B28" s="195"/>
      <c r="C28" s="196"/>
      <c r="D28" s="129" t="s">
        <v>48</v>
      </c>
      <c r="E28" s="282">
        <f t="shared" ref="E28:H28" si="14">E29+E36</f>
        <v>4983</v>
      </c>
      <c r="F28" s="282">
        <f t="shared" ref="F28" si="15">F29+F36</f>
        <v>5797.13</v>
      </c>
      <c r="G28" s="282">
        <f t="shared" si="14"/>
        <v>4983</v>
      </c>
      <c r="H28" s="282">
        <f t="shared" si="14"/>
        <v>4983</v>
      </c>
    </row>
    <row r="29" spans="1:8" x14ac:dyDescent="0.25">
      <c r="A29" s="164">
        <v>3</v>
      </c>
      <c r="B29" s="165"/>
      <c r="C29" s="166"/>
      <c r="D29" s="125" t="s">
        <v>21</v>
      </c>
      <c r="E29" s="283">
        <f t="shared" ref="E29:H29" si="16">E30</f>
        <v>4453</v>
      </c>
      <c r="F29" s="283">
        <f t="shared" si="16"/>
        <v>5267.13</v>
      </c>
      <c r="G29" s="283">
        <f t="shared" si="16"/>
        <v>4453</v>
      </c>
      <c r="H29" s="283">
        <f t="shared" si="16"/>
        <v>4453</v>
      </c>
    </row>
    <row r="30" spans="1:8" x14ac:dyDescent="0.25">
      <c r="A30" s="191">
        <v>32</v>
      </c>
      <c r="B30" s="192"/>
      <c r="C30" s="193"/>
      <c r="D30" s="133" t="s">
        <v>35</v>
      </c>
      <c r="E30" s="286">
        <f t="shared" ref="E30:H30" si="17">SUM(E31:E35)</f>
        <v>4453</v>
      </c>
      <c r="F30" s="286">
        <f t="shared" ref="F30" si="18">SUM(F31:F35)</f>
        <v>5267.13</v>
      </c>
      <c r="G30" s="286">
        <f t="shared" si="17"/>
        <v>4453</v>
      </c>
      <c r="H30" s="286">
        <f t="shared" si="17"/>
        <v>4453</v>
      </c>
    </row>
    <row r="31" spans="1:8" s="136" customFormat="1" x14ac:dyDescent="0.25">
      <c r="A31" s="140">
        <v>321</v>
      </c>
      <c r="B31" s="141"/>
      <c r="C31" s="142"/>
      <c r="D31" s="38" t="s">
        <v>80</v>
      </c>
      <c r="E31" s="285">
        <f>'Rashodi-POMOĆNA'!K23</f>
        <v>1451</v>
      </c>
      <c r="F31" s="285">
        <f>'Rashodi-POMOĆNA'!R23</f>
        <v>1451</v>
      </c>
      <c r="G31" s="285">
        <f>F31</f>
        <v>1451</v>
      </c>
      <c r="H31" s="285">
        <f>G31</f>
        <v>1451</v>
      </c>
    </row>
    <row r="32" spans="1:8" s="136" customFormat="1" x14ac:dyDescent="0.25">
      <c r="A32" s="126">
        <v>322</v>
      </c>
      <c r="B32" s="127"/>
      <c r="C32" s="128"/>
      <c r="D32" s="38" t="str">
        <f>'Rashodi-POMOĆNA'!E34</f>
        <v>Rashodi za materijal i energiju</v>
      </c>
      <c r="E32" s="285">
        <f>'Rashodi-POMOĆNA'!K34</f>
        <v>1032</v>
      </c>
      <c r="F32" s="285">
        <f>'Rashodi-POMOĆNA'!R34</f>
        <v>1233</v>
      </c>
      <c r="G32" s="285">
        <f t="shared" ref="G32:G35" si="19">F32</f>
        <v>1233</v>
      </c>
      <c r="H32" s="285">
        <f t="shared" ref="H32" si="20">G32</f>
        <v>1233</v>
      </c>
    </row>
    <row r="33" spans="1:8" s="136" customFormat="1" x14ac:dyDescent="0.25">
      <c r="A33" s="140">
        <v>323</v>
      </c>
      <c r="B33" s="141"/>
      <c r="C33" s="142"/>
      <c r="D33" s="38" t="s">
        <v>98</v>
      </c>
      <c r="E33" s="287">
        <f>'Rashodi-POMOĆNA'!K48</f>
        <v>1461</v>
      </c>
      <c r="F33" s="287">
        <f>'Rashodi-POMOĆNA'!R48</f>
        <v>1955.13</v>
      </c>
      <c r="G33" s="285">
        <f>F33-814.13</f>
        <v>1141</v>
      </c>
      <c r="H33" s="285">
        <f t="shared" ref="H33" si="21">G33</f>
        <v>1141</v>
      </c>
    </row>
    <row r="34" spans="1:8" s="136" customFormat="1" x14ac:dyDescent="0.25">
      <c r="A34" s="140">
        <v>324</v>
      </c>
      <c r="B34" s="141"/>
      <c r="C34" s="142"/>
      <c r="D34" s="38" t="s">
        <v>168</v>
      </c>
      <c r="E34" s="287">
        <f>'Rashodi-POMOĆNA'!K71</f>
        <v>66</v>
      </c>
      <c r="F34" s="287">
        <f>'Rashodi-POMOĆNA'!R71</f>
        <v>66</v>
      </c>
      <c r="G34" s="285">
        <f t="shared" si="19"/>
        <v>66</v>
      </c>
      <c r="H34" s="285">
        <f t="shared" ref="H34" si="22">G34</f>
        <v>66</v>
      </c>
    </row>
    <row r="35" spans="1:8" s="136" customFormat="1" x14ac:dyDescent="0.25">
      <c r="A35" s="140">
        <v>329</v>
      </c>
      <c r="B35" s="141"/>
      <c r="C35" s="142"/>
      <c r="D35" s="38" t="s">
        <v>114</v>
      </c>
      <c r="E35" s="287">
        <f>'Rashodi-POMOĆNA'!K75</f>
        <v>443</v>
      </c>
      <c r="F35" s="287">
        <f>'Rashodi-POMOĆNA'!R75</f>
        <v>562</v>
      </c>
      <c r="G35" s="285">
        <f t="shared" si="19"/>
        <v>562</v>
      </c>
      <c r="H35" s="285">
        <f t="shared" ref="H35" si="23">G35</f>
        <v>562</v>
      </c>
    </row>
    <row r="36" spans="1:8" x14ac:dyDescent="0.25">
      <c r="A36" s="164">
        <v>4</v>
      </c>
      <c r="B36" s="165"/>
      <c r="C36" s="166"/>
      <c r="D36" s="125" t="s">
        <v>23</v>
      </c>
      <c r="E36" s="283">
        <f>SUM(E37:E37)</f>
        <v>530</v>
      </c>
      <c r="F36" s="283">
        <f>SUM(F37:F37)</f>
        <v>530</v>
      </c>
      <c r="G36" s="283">
        <f t="shared" ref="G31:G40" si="24">E36</f>
        <v>530</v>
      </c>
      <c r="H36" s="283">
        <f t="shared" ref="H36:H38" si="25">G36</f>
        <v>530</v>
      </c>
    </row>
    <row r="37" spans="1:8" x14ac:dyDescent="0.25">
      <c r="A37" s="191">
        <v>42</v>
      </c>
      <c r="B37" s="192"/>
      <c r="C37" s="193"/>
      <c r="D37" s="133" t="s">
        <v>49</v>
      </c>
      <c r="E37" s="286">
        <f>SUM(E38:E40)</f>
        <v>530</v>
      </c>
      <c r="F37" s="286">
        <f>SUM(F38:F40)</f>
        <v>530</v>
      </c>
      <c r="G37" s="284">
        <f t="shared" si="24"/>
        <v>530</v>
      </c>
      <c r="H37" s="284">
        <f t="shared" si="25"/>
        <v>530</v>
      </c>
    </row>
    <row r="38" spans="1:8" s="136" customFormat="1" x14ac:dyDescent="0.25">
      <c r="A38" s="126">
        <f>'Rashodi-POMOĆNA'!B95</f>
        <v>422</v>
      </c>
      <c r="B38" s="127"/>
      <c r="C38" s="128"/>
      <c r="D38" s="38" t="str">
        <f>'Rashodi-POMOĆNA'!E95</f>
        <v>Postrojenja i oprema</v>
      </c>
      <c r="E38" s="285">
        <f>'Rashodi-POMOĆNA'!K95</f>
        <v>464</v>
      </c>
      <c r="F38" s="285">
        <f>'Rashodi-POMOĆNA'!R95</f>
        <v>464</v>
      </c>
      <c r="G38" s="285">
        <f>F38</f>
        <v>464</v>
      </c>
      <c r="H38" s="285">
        <f t="shared" si="25"/>
        <v>464</v>
      </c>
    </row>
    <row r="39" spans="1:8" s="136" customFormat="1" x14ac:dyDescent="0.25">
      <c r="A39" s="137">
        <f>'Rashodi-POMOĆNA'!B101</f>
        <v>424</v>
      </c>
      <c r="B39" s="127"/>
      <c r="C39" s="128"/>
      <c r="D39" s="38" t="str">
        <f>'Rashodi-POMOĆNA'!E101</f>
        <v>Knjige</v>
      </c>
      <c r="E39" s="287">
        <f>'Rashodi-POMOĆNA'!K101</f>
        <v>66</v>
      </c>
      <c r="F39" s="287">
        <f>'Rashodi-POMOĆNA'!R101</f>
        <v>66</v>
      </c>
      <c r="G39" s="285">
        <f t="shared" ref="G39:G40" si="26">F39</f>
        <v>66</v>
      </c>
      <c r="H39" s="285">
        <f t="shared" ref="H39" si="27">G39</f>
        <v>66</v>
      </c>
    </row>
    <row r="40" spans="1:8" s="136" customFormat="1" x14ac:dyDescent="0.25">
      <c r="A40" s="126">
        <f>'Rashodi-POMOĆNA'!B105</f>
        <v>426</v>
      </c>
      <c r="B40" s="127"/>
      <c r="C40" s="128"/>
      <c r="D40" s="38" t="str">
        <f>'Rashodi-POMOĆNA'!E105</f>
        <v>Nematerijalna proizvedena imovina</v>
      </c>
      <c r="E40" s="287">
        <f>'Rashodi-POMOĆNA'!K105</f>
        <v>0</v>
      </c>
      <c r="F40" s="287">
        <f>'Rashodi-POMOĆNA'!R105</f>
        <v>0</v>
      </c>
      <c r="G40" s="285">
        <f t="shared" si="26"/>
        <v>0</v>
      </c>
      <c r="H40" s="285">
        <f t="shared" ref="H40" si="28">G40</f>
        <v>0</v>
      </c>
    </row>
    <row r="41" spans="1:8" x14ac:dyDescent="0.25">
      <c r="A41" s="194" t="s">
        <v>144</v>
      </c>
      <c r="B41" s="195"/>
      <c r="C41" s="196"/>
      <c r="D41" s="143" t="s">
        <v>47</v>
      </c>
      <c r="E41" s="282">
        <f t="shared" ref="E41:H41" si="29">E42+E46</f>
        <v>16200</v>
      </c>
      <c r="F41" s="282">
        <f>F42+F46</f>
        <v>16900</v>
      </c>
      <c r="G41" s="282">
        <f t="shared" si="29"/>
        <v>16900</v>
      </c>
      <c r="H41" s="282">
        <f t="shared" si="29"/>
        <v>16900</v>
      </c>
    </row>
    <row r="42" spans="1:8" x14ac:dyDescent="0.25">
      <c r="A42" s="164">
        <v>3</v>
      </c>
      <c r="B42" s="165"/>
      <c r="C42" s="166"/>
      <c r="D42" s="139" t="s">
        <v>21</v>
      </c>
      <c r="E42" s="283">
        <f t="shared" ref="E42:H42" si="30">E43</f>
        <v>2300</v>
      </c>
      <c r="F42" s="283">
        <f t="shared" si="30"/>
        <v>3200</v>
      </c>
      <c r="G42" s="283">
        <f t="shared" si="30"/>
        <v>3200</v>
      </c>
      <c r="H42" s="283">
        <f t="shared" si="30"/>
        <v>3200</v>
      </c>
    </row>
    <row r="43" spans="1:8" x14ac:dyDescent="0.25">
      <c r="A43" s="191">
        <v>32</v>
      </c>
      <c r="B43" s="192"/>
      <c r="C43" s="193"/>
      <c r="D43" s="133" t="s">
        <v>35</v>
      </c>
      <c r="E43" s="286">
        <f t="shared" ref="E43:H43" si="31">SUM(E44:E45)</f>
        <v>2300</v>
      </c>
      <c r="F43" s="286">
        <f t="shared" ref="F43" si="32">SUM(F44:F45)</f>
        <v>3200</v>
      </c>
      <c r="G43" s="286">
        <f>SUM(G44:G45)</f>
        <v>3200</v>
      </c>
      <c r="H43" s="286">
        <f t="shared" si="31"/>
        <v>3200</v>
      </c>
    </row>
    <row r="44" spans="1:8" s="136" customFormat="1" x14ac:dyDescent="0.25">
      <c r="A44" s="140">
        <f>A32</f>
        <v>322</v>
      </c>
      <c r="B44" s="141"/>
      <c r="C44" s="142"/>
      <c r="D44" s="38" t="str">
        <f>D32</f>
        <v>Rashodi za materijal i energiju</v>
      </c>
      <c r="E44" s="285">
        <f>'Rashodi-POMOĆNA'!L34</f>
        <v>1800</v>
      </c>
      <c r="F44" s="285">
        <f>'Rashodi-POMOĆNA'!S34</f>
        <v>1800</v>
      </c>
      <c r="G44" s="285">
        <f>F44</f>
        <v>1800</v>
      </c>
      <c r="H44" s="285">
        <f t="shared" ref="H44:H46" si="33">G44</f>
        <v>1800</v>
      </c>
    </row>
    <row r="45" spans="1:8" s="136" customFormat="1" x14ac:dyDescent="0.25">
      <c r="A45" s="140">
        <v>323</v>
      </c>
      <c r="B45" s="141"/>
      <c r="C45" s="142"/>
      <c r="D45" s="38" t="s">
        <v>98</v>
      </c>
      <c r="E45" s="285">
        <f>'Rashodi-POMOĆNA'!L48</f>
        <v>500</v>
      </c>
      <c r="F45" s="285">
        <f>'Rashodi-POMOĆNA'!S48</f>
        <v>1400</v>
      </c>
      <c r="G45" s="285">
        <f>F45</f>
        <v>1400</v>
      </c>
      <c r="H45" s="285">
        <f t="shared" si="33"/>
        <v>1400</v>
      </c>
    </row>
    <row r="46" spans="1:8" x14ac:dyDescent="0.25">
      <c r="A46" s="164">
        <v>4</v>
      </c>
      <c r="B46" s="165"/>
      <c r="C46" s="166"/>
      <c r="D46" s="125" t="s">
        <v>145</v>
      </c>
      <c r="E46" s="283">
        <f>SUM(E47)</f>
        <v>13900</v>
      </c>
      <c r="F46" s="283">
        <f>SUM(F47)</f>
        <v>13700</v>
      </c>
      <c r="G46" s="283">
        <f>G47</f>
        <v>13700</v>
      </c>
      <c r="H46" s="283">
        <f t="shared" si="33"/>
        <v>13700</v>
      </c>
    </row>
    <row r="47" spans="1:8" x14ac:dyDescent="0.25">
      <c r="A47" s="191">
        <v>42</v>
      </c>
      <c r="B47" s="192"/>
      <c r="C47" s="193"/>
      <c r="D47" s="133" t="s">
        <v>49</v>
      </c>
      <c r="E47" s="286">
        <f>SUM(E48:E50)</f>
        <v>13900</v>
      </c>
      <c r="F47" s="286">
        <f>SUM(F48:F50)</f>
        <v>13700</v>
      </c>
      <c r="G47" s="286">
        <f>SUM(G48:G50)</f>
        <v>13700</v>
      </c>
      <c r="H47" s="286">
        <f>SUM(H48:H50)</f>
        <v>13700</v>
      </c>
    </row>
    <row r="48" spans="1:8" x14ac:dyDescent="0.25">
      <c r="A48" s="188">
        <f>'Rashodi-POMOĆNA'!B95</f>
        <v>422</v>
      </c>
      <c r="B48" s="189"/>
      <c r="C48" s="190"/>
      <c r="D48" s="38" t="str">
        <f>'Rashodi-POMOĆNA'!E95</f>
        <v>Postrojenja i oprema</v>
      </c>
      <c r="E48" s="285">
        <f>'Rashodi-POMOĆNA'!L95</f>
        <v>0</v>
      </c>
      <c r="F48" s="285">
        <f>'Rashodi-POMOĆNA'!S95</f>
        <v>1200</v>
      </c>
      <c r="G48" s="285">
        <f>F48</f>
        <v>1200</v>
      </c>
      <c r="H48" s="285">
        <f t="shared" ref="H48:H50" si="34">G48</f>
        <v>1200</v>
      </c>
    </row>
    <row r="49" spans="1:8" x14ac:dyDescent="0.25">
      <c r="A49" s="126">
        <f>'Rashodi-POMOĆNA'!B101</f>
        <v>424</v>
      </c>
      <c r="B49" s="127"/>
      <c r="C49" s="128"/>
      <c r="D49" s="38" t="str">
        <f>'Rashodi-POMOĆNA'!E101</f>
        <v>Knjige</v>
      </c>
      <c r="E49" s="285">
        <f>'Rashodi-POMOĆNA'!L101</f>
        <v>13500</v>
      </c>
      <c r="F49" s="285">
        <f>'Rashodi-POMOĆNA'!S101</f>
        <v>12300</v>
      </c>
      <c r="G49" s="285">
        <f t="shared" ref="G49:G50" si="35">F49</f>
        <v>12300</v>
      </c>
      <c r="H49" s="285">
        <f t="shared" si="34"/>
        <v>12300</v>
      </c>
    </row>
    <row r="50" spans="1:8" x14ac:dyDescent="0.25">
      <c r="A50" s="126">
        <f>'Rashodi-POMOĆNA'!B105</f>
        <v>426</v>
      </c>
      <c r="B50" s="127"/>
      <c r="C50" s="128"/>
      <c r="D50" s="38" t="str">
        <f>'Rashodi-POMOĆNA'!E105</f>
        <v>Nematerijalna proizvedena imovina</v>
      </c>
      <c r="E50" s="285">
        <f>'Rashodi-POMOĆNA'!L105</f>
        <v>400</v>
      </c>
      <c r="F50" s="285">
        <f>'Rashodi-POMOĆNA'!S105</f>
        <v>200</v>
      </c>
      <c r="G50" s="285">
        <f t="shared" si="35"/>
        <v>200</v>
      </c>
      <c r="H50" s="285">
        <f t="shared" si="34"/>
        <v>200</v>
      </c>
    </row>
    <row r="51" spans="1:8" x14ac:dyDescent="0.25">
      <c r="A51" s="194" t="s">
        <v>157</v>
      </c>
      <c r="B51" s="195"/>
      <c r="C51" s="196"/>
      <c r="D51" s="129" t="s">
        <v>154</v>
      </c>
      <c r="E51" s="282">
        <f t="shared" ref="E51:H51" si="36">E52+E55</f>
        <v>2000</v>
      </c>
      <c r="F51" s="282">
        <f t="shared" ref="F51" si="37">F52+F55</f>
        <v>2000</v>
      </c>
      <c r="G51" s="282">
        <f t="shared" si="36"/>
        <v>2000</v>
      </c>
      <c r="H51" s="282">
        <f t="shared" si="36"/>
        <v>2000</v>
      </c>
    </row>
    <row r="52" spans="1:8" x14ac:dyDescent="0.25">
      <c r="A52" s="164">
        <v>3</v>
      </c>
      <c r="B52" s="165"/>
      <c r="C52" s="166"/>
      <c r="D52" s="125" t="s">
        <v>21</v>
      </c>
      <c r="E52" s="283">
        <f t="shared" ref="E52:F52" si="38">E53</f>
        <v>2000</v>
      </c>
      <c r="F52" s="283">
        <f t="shared" si="38"/>
        <v>2000</v>
      </c>
      <c r="G52" s="283">
        <f>E52</f>
        <v>2000</v>
      </c>
      <c r="H52" s="283">
        <f t="shared" ref="H52:H61" si="39">G52</f>
        <v>2000</v>
      </c>
    </row>
    <row r="53" spans="1:8" x14ac:dyDescent="0.25">
      <c r="A53" s="191">
        <v>32</v>
      </c>
      <c r="B53" s="192"/>
      <c r="C53" s="193"/>
      <c r="D53" s="133" t="s">
        <v>35</v>
      </c>
      <c r="E53" s="286">
        <f t="shared" ref="E53:H53" si="40">SUM(E54)</f>
        <v>2000</v>
      </c>
      <c r="F53" s="286">
        <f t="shared" si="40"/>
        <v>2000</v>
      </c>
      <c r="G53" s="286">
        <f t="shared" si="40"/>
        <v>2000</v>
      </c>
      <c r="H53" s="286">
        <f t="shared" si="40"/>
        <v>2000</v>
      </c>
    </row>
    <row r="54" spans="1:8" s="136" customFormat="1" x14ac:dyDescent="0.25">
      <c r="A54" s="126">
        <f>A45</f>
        <v>323</v>
      </c>
      <c r="B54" s="127"/>
      <c r="C54" s="128"/>
      <c r="D54" s="38" t="str">
        <f>D45</f>
        <v>Rashodi za usluge</v>
      </c>
      <c r="E54" s="285">
        <f>'Rashodi-POMOĆNA'!M48</f>
        <v>2000</v>
      </c>
      <c r="F54" s="285">
        <f>'Rashodi-POMOĆNA'!T48</f>
        <v>2000</v>
      </c>
      <c r="G54" s="285">
        <f t="shared" ref="G54" si="41">F54</f>
        <v>2000</v>
      </c>
      <c r="H54" s="285">
        <f t="shared" si="39"/>
        <v>2000</v>
      </c>
    </row>
    <row r="55" spans="1:8" x14ac:dyDescent="0.25">
      <c r="A55" s="164">
        <v>4</v>
      </c>
      <c r="B55" s="165"/>
      <c r="C55" s="166"/>
      <c r="D55" s="139" t="s">
        <v>23</v>
      </c>
      <c r="E55" s="283">
        <f t="shared" ref="E55:H56" si="42">E56</f>
        <v>0</v>
      </c>
      <c r="F55" s="283">
        <f t="shared" si="42"/>
        <v>0</v>
      </c>
      <c r="G55" s="283">
        <f t="shared" si="42"/>
        <v>0</v>
      </c>
      <c r="H55" s="283">
        <f t="shared" si="42"/>
        <v>0</v>
      </c>
    </row>
    <row r="56" spans="1:8" x14ac:dyDescent="0.25">
      <c r="A56" s="191">
        <v>42</v>
      </c>
      <c r="B56" s="192"/>
      <c r="C56" s="193"/>
      <c r="D56" s="133" t="s">
        <v>49</v>
      </c>
      <c r="E56" s="286">
        <f t="shared" si="42"/>
        <v>0</v>
      </c>
      <c r="F56" s="286">
        <f t="shared" si="42"/>
        <v>0</v>
      </c>
      <c r="G56" s="286">
        <f t="shared" si="42"/>
        <v>0</v>
      </c>
      <c r="H56" s="286">
        <f t="shared" si="42"/>
        <v>0</v>
      </c>
    </row>
    <row r="57" spans="1:8" x14ac:dyDescent="0.25">
      <c r="A57" s="140">
        <f>A48</f>
        <v>422</v>
      </c>
      <c r="B57" s="141"/>
      <c r="C57" s="142"/>
      <c r="D57" s="38" t="str">
        <f>D38</f>
        <v>Postrojenja i oprema</v>
      </c>
      <c r="E57" s="285">
        <f>'Rashodi-POMOĆNA'!M95</f>
        <v>0</v>
      </c>
      <c r="F57" s="285">
        <f>'Rashodi-POMOĆNA'!T95</f>
        <v>0</v>
      </c>
      <c r="G57" s="285">
        <f t="shared" ref="G57" si="43">F57</f>
        <v>0</v>
      </c>
      <c r="H57" s="285">
        <f>G57</f>
        <v>0</v>
      </c>
    </row>
    <row r="58" spans="1:8" x14ac:dyDescent="0.25">
      <c r="A58" s="194" t="s">
        <v>169</v>
      </c>
      <c r="B58" s="195"/>
      <c r="C58" s="196"/>
      <c r="D58" s="129" t="s">
        <v>156</v>
      </c>
      <c r="E58" s="282">
        <f t="shared" ref="E58:F60" si="44">E59</f>
        <v>0</v>
      </c>
      <c r="F58" s="282">
        <f t="shared" si="44"/>
        <v>0</v>
      </c>
      <c r="G58" s="282">
        <f>E58</f>
        <v>0</v>
      </c>
      <c r="H58" s="282">
        <f t="shared" si="39"/>
        <v>0</v>
      </c>
    </row>
    <row r="59" spans="1:8" x14ac:dyDescent="0.25">
      <c r="A59" s="164">
        <v>3</v>
      </c>
      <c r="B59" s="165"/>
      <c r="C59" s="166"/>
      <c r="D59" s="125" t="s">
        <v>21</v>
      </c>
      <c r="E59" s="283">
        <f t="shared" si="44"/>
        <v>0</v>
      </c>
      <c r="F59" s="283">
        <f t="shared" si="44"/>
        <v>0</v>
      </c>
      <c r="G59" s="283">
        <f>E59</f>
        <v>0</v>
      </c>
      <c r="H59" s="283">
        <f t="shared" si="39"/>
        <v>0</v>
      </c>
    </row>
    <row r="60" spans="1:8" x14ac:dyDescent="0.25">
      <c r="A60" s="191">
        <v>32</v>
      </c>
      <c r="B60" s="192"/>
      <c r="C60" s="193"/>
      <c r="D60" s="133" t="s">
        <v>35</v>
      </c>
      <c r="E60" s="284">
        <f t="shared" si="44"/>
        <v>0</v>
      </c>
      <c r="F60" s="284">
        <f t="shared" si="44"/>
        <v>0</v>
      </c>
      <c r="G60" s="284">
        <f>E60</f>
        <v>0</v>
      </c>
      <c r="H60" s="284">
        <f t="shared" si="39"/>
        <v>0</v>
      </c>
    </row>
    <row r="61" spans="1:8" s="136" customFormat="1" x14ac:dyDescent="0.25">
      <c r="A61" s="126">
        <v>329</v>
      </c>
      <c r="B61" s="127"/>
      <c r="C61" s="128"/>
      <c r="D61" s="38" t="str">
        <f>'Rashodi-POMOĆNA'!E75</f>
        <v>Ostali nespomenuti rashodi poslovanja</v>
      </c>
      <c r="E61" s="285">
        <f>'Rashodi-POMOĆNA'!N75</f>
        <v>0</v>
      </c>
      <c r="F61" s="285">
        <f>'Rashodi-POMOĆNA'!U75</f>
        <v>0</v>
      </c>
      <c r="G61" s="285">
        <f t="shared" ref="G61" si="45">F61</f>
        <v>0</v>
      </c>
      <c r="H61" s="285">
        <f t="shared" si="39"/>
        <v>0</v>
      </c>
    </row>
    <row r="62" spans="1:8" x14ac:dyDescent="0.25">
      <c r="A62" s="185" t="s">
        <v>146</v>
      </c>
      <c r="B62" s="186"/>
      <c r="C62" s="186"/>
      <c r="D62" s="187"/>
      <c r="E62" s="280">
        <f t="shared" ref="E62:H62" si="46">E8+E28+E41+E51+E58</f>
        <v>169178</v>
      </c>
      <c r="F62" s="280">
        <f t="shared" si="46"/>
        <v>177874.13</v>
      </c>
      <c r="G62" s="280">
        <f t="shared" si="46"/>
        <v>177060</v>
      </c>
      <c r="H62" s="280">
        <f t="shared" si="46"/>
        <v>177060</v>
      </c>
    </row>
    <row r="63" spans="1:8" x14ac:dyDescent="0.25">
      <c r="A63" s="185" t="s">
        <v>147</v>
      </c>
      <c r="B63" s="186"/>
      <c r="C63" s="186"/>
      <c r="D63" s="187"/>
      <c r="E63" s="288">
        <v>0</v>
      </c>
      <c r="F63" s="288"/>
      <c r="G63" s="288">
        <v>0</v>
      </c>
      <c r="H63" s="289">
        <v>0</v>
      </c>
    </row>
    <row r="64" spans="1:8" x14ac:dyDescent="0.25">
      <c r="A64" s="185" t="s">
        <v>148</v>
      </c>
      <c r="B64" s="186"/>
      <c r="C64" s="186"/>
      <c r="D64" s="187"/>
      <c r="E64" s="288">
        <v>0</v>
      </c>
      <c r="F64" s="288"/>
      <c r="G64" s="288">
        <v>0</v>
      </c>
      <c r="H64" s="289">
        <v>0</v>
      </c>
    </row>
    <row r="65" spans="1:8" ht="19.5" customHeight="1" x14ac:dyDescent="0.25"/>
    <row r="66" spans="1:8" x14ac:dyDescent="0.25">
      <c r="A66" s="122" t="str">
        <f>SAŽETAK!A38</f>
        <v>Zabok, 16.02.2024.</v>
      </c>
    </row>
    <row r="67" spans="1:8" ht="1.5" customHeight="1" x14ac:dyDescent="0.25"/>
    <row r="69" spans="1:8" x14ac:dyDescent="0.25">
      <c r="E69" s="39"/>
      <c r="F69" s="39"/>
      <c r="G69" s="39"/>
      <c r="H69" s="39"/>
    </row>
  </sheetData>
  <mergeCells count="35">
    <mergeCell ref="A8:C8"/>
    <mergeCell ref="A1:H1"/>
    <mergeCell ref="A3:H3"/>
    <mergeCell ref="A5:C5"/>
    <mergeCell ref="A6:C6"/>
    <mergeCell ref="A7:C7"/>
    <mergeCell ref="A27:C27"/>
    <mergeCell ref="A22:C22"/>
    <mergeCell ref="A23:C23"/>
    <mergeCell ref="A52:C52"/>
    <mergeCell ref="A9:C9"/>
    <mergeCell ref="A10:C10"/>
    <mergeCell ref="A14:C14"/>
    <mergeCell ref="A20:C20"/>
    <mergeCell ref="A28:C28"/>
    <mergeCell ref="A29:C29"/>
    <mergeCell ref="A30:C30"/>
    <mergeCell ref="A51:C51"/>
    <mergeCell ref="A41:C41"/>
    <mergeCell ref="A42:C42"/>
    <mergeCell ref="A43:C43"/>
    <mergeCell ref="A63:D63"/>
    <mergeCell ref="A64:D64"/>
    <mergeCell ref="A48:C48"/>
    <mergeCell ref="A36:C36"/>
    <mergeCell ref="A37:C37"/>
    <mergeCell ref="A46:C46"/>
    <mergeCell ref="A47:C47"/>
    <mergeCell ref="A62:D62"/>
    <mergeCell ref="A55:C55"/>
    <mergeCell ref="A56:C56"/>
    <mergeCell ref="A53:C53"/>
    <mergeCell ref="A58:C58"/>
    <mergeCell ref="A59:C59"/>
    <mergeCell ref="A60:C60"/>
  </mergeCells>
  <pageMargins left="0.70866141732283472" right="0.51181102362204722" top="0.74803149606299213" bottom="0.55118110236220474" header="0.31496062992125984" footer="0.31496062992125984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2"/>
  <sheetViews>
    <sheetView view="pageLayout" zoomScale="80" zoomScaleNormal="90" zoomScalePageLayoutView="80" workbookViewId="0">
      <selection activeCell="H15" sqref="H15"/>
    </sheetView>
  </sheetViews>
  <sheetFormatPr defaultRowHeight="12.75" x14ac:dyDescent="0.2"/>
  <cols>
    <col min="1" max="1" width="42.140625" style="80" customWidth="1"/>
    <col min="2" max="2" width="11.28515625" style="80" customWidth="1"/>
    <col min="3" max="3" width="7.7109375" style="80" customWidth="1"/>
    <col min="4" max="4" width="9.42578125" style="80" customWidth="1"/>
    <col min="5" max="6" width="9" style="80" customWidth="1"/>
    <col min="7" max="7" width="7.5703125" style="80" customWidth="1"/>
    <col min="8" max="8" width="9.7109375" style="80" customWidth="1"/>
    <col min="9" max="9" width="9.28515625" style="80" customWidth="1"/>
    <col min="10" max="10" width="11.42578125" style="80" customWidth="1"/>
    <col min="11" max="11" width="9.140625" style="80"/>
    <col min="12" max="12" width="9.42578125" style="80" customWidth="1"/>
    <col min="13" max="13" width="9.7109375" style="80" bestFit="1" customWidth="1"/>
    <col min="14" max="14" width="8.5703125" style="80" customWidth="1"/>
    <col min="15" max="15" width="7.140625" style="80" customWidth="1"/>
    <col min="16" max="16" width="7.85546875" style="80" customWidth="1"/>
    <col min="17" max="258" width="9.140625" style="80"/>
    <col min="259" max="259" width="36.42578125" style="80" customWidth="1"/>
    <col min="260" max="260" width="13" style="80" customWidth="1"/>
    <col min="261" max="261" width="12.28515625" style="80" customWidth="1"/>
    <col min="262" max="262" width="11.7109375" style="80" customWidth="1"/>
    <col min="263" max="263" width="10.42578125" style="80" customWidth="1"/>
    <col min="264" max="264" width="10" style="80" customWidth="1"/>
    <col min="265" max="265" width="11.7109375" style="80" customWidth="1"/>
    <col min="266" max="266" width="10.42578125" style="80" customWidth="1"/>
    <col min="267" max="267" width="12.28515625" style="80" customWidth="1"/>
    <col min="268" max="268" width="9.140625" style="80"/>
    <col min="269" max="269" width="10.85546875" style="80" customWidth="1"/>
    <col min="270" max="270" width="9.140625" style="80"/>
    <col min="271" max="271" width="8.5703125" style="80" customWidth="1"/>
    <col min="272" max="272" width="10" style="80" customWidth="1"/>
    <col min="273" max="514" width="9.140625" style="80"/>
    <col min="515" max="515" width="36.42578125" style="80" customWidth="1"/>
    <col min="516" max="516" width="13" style="80" customWidth="1"/>
    <col min="517" max="517" width="12.28515625" style="80" customWidth="1"/>
    <col min="518" max="518" width="11.7109375" style="80" customWidth="1"/>
    <col min="519" max="519" width="10.42578125" style="80" customWidth="1"/>
    <col min="520" max="520" width="10" style="80" customWidth="1"/>
    <col min="521" max="521" width="11.7109375" style="80" customWidth="1"/>
    <col min="522" max="522" width="10.42578125" style="80" customWidth="1"/>
    <col min="523" max="523" width="12.28515625" style="80" customWidth="1"/>
    <col min="524" max="524" width="9.140625" style="80"/>
    <col min="525" max="525" width="10.85546875" style="80" customWidth="1"/>
    <col min="526" max="526" width="9.140625" style="80"/>
    <col min="527" max="527" width="8.5703125" style="80" customWidth="1"/>
    <col min="528" max="528" width="10" style="80" customWidth="1"/>
    <col min="529" max="770" width="9.140625" style="80"/>
    <col min="771" max="771" width="36.42578125" style="80" customWidth="1"/>
    <col min="772" max="772" width="13" style="80" customWidth="1"/>
    <col min="773" max="773" width="12.28515625" style="80" customWidth="1"/>
    <col min="774" max="774" width="11.7109375" style="80" customWidth="1"/>
    <col min="775" max="775" width="10.42578125" style="80" customWidth="1"/>
    <col min="776" max="776" width="10" style="80" customWidth="1"/>
    <col min="777" max="777" width="11.7109375" style="80" customWidth="1"/>
    <col min="778" max="778" width="10.42578125" style="80" customWidth="1"/>
    <col min="779" max="779" width="12.28515625" style="80" customWidth="1"/>
    <col min="780" max="780" width="9.140625" style="80"/>
    <col min="781" max="781" width="10.85546875" style="80" customWidth="1"/>
    <col min="782" max="782" width="9.140625" style="80"/>
    <col min="783" max="783" width="8.5703125" style="80" customWidth="1"/>
    <col min="784" max="784" width="10" style="80" customWidth="1"/>
    <col min="785" max="1026" width="9.140625" style="80"/>
    <col min="1027" max="1027" width="36.42578125" style="80" customWidth="1"/>
    <col min="1028" max="1028" width="13" style="80" customWidth="1"/>
    <col min="1029" max="1029" width="12.28515625" style="80" customWidth="1"/>
    <col min="1030" max="1030" width="11.7109375" style="80" customWidth="1"/>
    <col min="1031" max="1031" width="10.42578125" style="80" customWidth="1"/>
    <col min="1032" max="1032" width="10" style="80" customWidth="1"/>
    <col min="1033" max="1033" width="11.7109375" style="80" customWidth="1"/>
    <col min="1034" max="1034" width="10.42578125" style="80" customWidth="1"/>
    <col min="1035" max="1035" width="12.28515625" style="80" customWidth="1"/>
    <col min="1036" max="1036" width="9.140625" style="80"/>
    <col min="1037" max="1037" width="10.85546875" style="80" customWidth="1"/>
    <col min="1038" max="1038" width="9.140625" style="80"/>
    <col min="1039" max="1039" width="8.5703125" style="80" customWidth="1"/>
    <col min="1040" max="1040" width="10" style="80" customWidth="1"/>
    <col min="1041" max="1282" width="9.140625" style="80"/>
    <col min="1283" max="1283" width="36.42578125" style="80" customWidth="1"/>
    <col min="1284" max="1284" width="13" style="80" customWidth="1"/>
    <col min="1285" max="1285" width="12.28515625" style="80" customWidth="1"/>
    <col min="1286" max="1286" width="11.7109375" style="80" customWidth="1"/>
    <col min="1287" max="1287" width="10.42578125" style="80" customWidth="1"/>
    <col min="1288" max="1288" width="10" style="80" customWidth="1"/>
    <col min="1289" max="1289" width="11.7109375" style="80" customWidth="1"/>
    <col min="1290" max="1290" width="10.42578125" style="80" customWidth="1"/>
    <col min="1291" max="1291" width="12.28515625" style="80" customWidth="1"/>
    <col min="1292" max="1292" width="9.140625" style="80"/>
    <col min="1293" max="1293" width="10.85546875" style="80" customWidth="1"/>
    <col min="1294" max="1294" width="9.140625" style="80"/>
    <col min="1295" max="1295" width="8.5703125" style="80" customWidth="1"/>
    <col min="1296" max="1296" width="10" style="80" customWidth="1"/>
    <col min="1297" max="1538" width="9.140625" style="80"/>
    <col min="1539" max="1539" width="36.42578125" style="80" customWidth="1"/>
    <col min="1540" max="1540" width="13" style="80" customWidth="1"/>
    <col min="1541" max="1541" width="12.28515625" style="80" customWidth="1"/>
    <col min="1542" max="1542" width="11.7109375" style="80" customWidth="1"/>
    <col min="1543" max="1543" width="10.42578125" style="80" customWidth="1"/>
    <col min="1544" max="1544" width="10" style="80" customWidth="1"/>
    <col min="1545" max="1545" width="11.7109375" style="80" customWidth="1"/>
    <col min="1546" max="1546" width="10.42578125" style="80" customWidth="1"/>
    <col min="1547" max="1547" width="12.28515625" style="80" customWidth="1"/>
    <col min="1548" max="1548" width="9.140625" style="80"/>
    <col min="1549" max="1549" width="10.85546875" style="80" customWidth="1"/>
    <col min="1550" max="1550" width="9.140625" style="80"/>
    <col min="1551" max="1551" width="8.5703125" style="80" customWidth="1"/>
    <col min="1552" max="1552" width="10" style="80" customWidth="1"/>
    <col min="1553" max="1794" width="9.140625" style="80"/>
    <col min="1795" max="1795" width="36.42578125" style="80" customWidth="1"/>
    <col min="1796" max="1796" width="13" style="80" customWidth="1"/>
    <col min="1797" max="1797" width="12.28515625" style="80" customWidth="1"/>
    <col min="1798" max="1798" width="11.7109375" style="80" customWidth="1"/>
    <col min="1799" max="1799" width="10.42578125" style="80" customWidth="1"/>
    <col min="1800" max="1800" width="10" style="80" customWidth="1"/>
    <col min="1801" max="1801" width="11.7109375" style="80" customWidth="1"/>
    <col min="1802" max="1802" width="10.42578125" style="80" customWidth="1"/>
    <col min="1803" max="1803" width="12.28515625" style="80" customWidth="1"/>
    <col min="1804" max="1804" width="9.140625" style="80"/>
    <col min="1805" max="1805" width="10.85546875" style="80" customWidth="1"/>
    <col min="1806" max="1806" width="9.140625" style="80"/>
    <col min="1807" max="1807" width="8.5703125" style="80" customWidth="1"/>
    <col min="1808" max="1808" width="10" style="80" customWidth="1"/>
    <col min="1809" max="2050" width="9.140625" style="80"/>
    <col min="2051" max="2051" width="36.42578125" style="80" customWidth="1"/>
    <col min="2052" max="2052" width="13" style="80" customWidth="1"/>
    <col min="2053" max="2053" width="12.28515625" style="80" customWidth="1"/>
    <col min="2054" max="2054" width="11.7109375" style="80" customWidth="1"/>
    <col min="2055" max="2055" width="10.42578125" style="80" customWidth="1"/>
    <col min="2056" max="2056" width="10" style="80" customWidth="1"/>
    <col min="2057" max="2057" width="11.7109375" style="80" customWidth="1"/>
    <col min="2058" max="2058" width="10.42578125" style="80" customWidth="1"/>
    <col min="2059" max="2059" width="12.28515625" style="80" customWidth="1"/>
    <col min="2060" max="2060" width="9.140625" style="80"/>
    <col min="2061" max="2061" width="10.85546875" style="80" customWidth="1"/>
    <col min="2062" max="2062" width="9.140625" style="80"/>
    <col min="2063" max="2063" width="8.5703125" style="80" customWidth="1"/>
    <col min="2064" max="2064" width="10" style="80" customWidth="1"/>
    <col min="2065" max="2306" width="9.140625" style="80"/>
    <col min="2307" max="2307" width="36.42578125" style="80" customWidth="1"/>
    <col min="2308" max="2308" width="13" style="80" customWidth="1"/>
    <col min="2309" max="2309" width="12.28515625" style="80" customWidth="1"/>
    <col min="2310" max="2310" width="11.7109375" style="80" customWidth="1"/>
    <col min="2311" max="2311" width="10.42578125" style="80" customWidth="1"/>
    <col min="2312" max="2312" width="10" style="80" customWidth="1"/>
    <col min="2313" max="2313" width="11.7109375" style="80" customWidth="1"/>
    <col min="2314" max="2314" width="10.42578125" style="80" customWidth="1"/>
    <col min="2315" max="2315" width="12.28515625" style="80" customWidth="1"/>
    <col min="2316" max="2316" width="9.140625" style="80"/>
    <col min="2317" max="2317" width="10.85546875" style="80" customWidth="1"/>
    <col min="2318" max="2318" width="9.140625" style="80"/>
    <col min="2319" max="2319" width="8.5703125" style="80" customWidth="1"/>
    <col min="2320" max="2320" width="10" style="80" customWidth="1"/>
    <col min="2321" max="2562" width="9.140625" style="80"/>
    <col min="2563" max="2563" width="36.42578125" style="80" customWidth="1"/>
    <col min="2564" max="2564" width="13" style="80" customWidth="1"/>
    <col min="2565" max="2565" width="12.28515625" style="80" customWidth="1"/>
    <col min="2566" max="2566" width="11.7109375" style="80" customWidth="1"/>
    <col min="2567" max="2567" width="10.42578125" style="80" customWidth="1"/>
    <col min="2568" max="2568" width="10" style="80" customWidth="1"/>
    <col min="2569" max="2569" width="11.7109375" style="80" customWidth="1"/>
    <col min="2570" max="2570" width="10.42578125" style="80" customWidth="1"/>
    <col min="2571" max="2571" width="12.28515625" style="80" customWidth="1"/>
    <col min="2572" max="2572" width="9.140625" style="80"/>
    <col min="2573" max="2573" width="10.85546875" style="80" customWidth="1"/>
    <col min="2574" max="2574" width="9.140625" style="80"/>
    <col min="2575" max="2575" width="8.5703125" style="80" customWidth="1"/>
    <col min="2576" max="2576" width="10" style="80" customWidth="1"/>
    <col min="2577" max="2818" width="9.140625" style="80"/>
    <col min="2819" max="2819" width="36.42578125" style="80" customWidth="1"/>
    <col min="2820" max="2820" width="13" style="80" customWidth="1"/>
    <col min="2821" max="2821" width="12.28515625" style="80" customWidth="1"/>
    <col min="2822" max="2822" width="11.7109375" style="80" customWidth="1"/>
    <col min="2823" max="2823" width="10.42578125" style="80" customWidth="1"/>
    <col min="2824" max="2824" width="10" style="80" customWidth="1"/>
    <col min="2825" max="2825" width="11.7109375" style="80" customWidth="1"/>
    <col min="2826" max="2826" width="10.42578125" style="80" customWidth="1"/>
    <col min="2827" max="2827" width="12.28515625" style="80" customWidth="1"/>
    <col min="2828" max="2828" width="9.140625" style="80"/>
    <col min="2829" max="2829" width="10.85546875" style="80" customWidth="1"/>
    <col min="2830" max="2830" width="9.140625" style="80"/>
    <col min="2831" max="2831" width="8.5703125" style="80" customWidth="1"/>
    <col min="2832" max="2832" width="10" style="80" customWidth="1"/>
    <col min="2833" max="3074" width="9.140625" style="80"/>
    <col min="3075" max="3075" width="36.42578125" style="80" customWidth="1"/>
    <col min="3076" max="3076" width="13" style="80" customWidth="1"/>
    <col min="3077" max="3077" width="12.28515625" style="80" customWidth="1"/>
    <col min="3078" max="3078" width="11.7109375" style="80" customWidth="1"/>
    <col min="3079" max="3079" width="10.42578125" style="80" customWidth="1"/>
    <col min="3080" max="3080" width="10" style="80" customWidth="1"/>
    <col min="3081" max="3081" width="11.7109375" style="80" customWidth="1"/>
    <col min="3082" max="3082" width="10.42578125" style="80" customWidth="1"/>
    <col min="3083" max="3083" width="12.28515625" style="80" customWidth="1"/>
    <col min="3084" max="3084" width="9.140625" style="80"/>
    <col min="3085" max="3085" width="10.85546875" style="80" customWidth="1"/>
    <col min="3086" max="3086" width="9.140625" style="80"/>
    <col min="3087" max="3087" width="8.5703125" style="80" customWidth="1"/>
    <col min="3088" max="3088" width="10" style="80" customWidth="1"/>
    <col min="3089" max="3330" width="9.140625" style="80"/>
    <col min="3331" max="3331" width="36.42578125" style="80" customWidth="1"/>
    <col min="3332" max="3332" width="13" style="80" customWidth="1"/>
    <col min="3333" max="3333" width="12.28515625" style="80" customWidth="1"/>
    <col min="3334" max="3334" width="11.7109375" style="80" customWidth="1"/>
    <col min="3335" max="3335" width="10.42578125" style="80" customWidth="1"/>
    <col min="3336" max="3336" width="10" style="80" customWidth="1"/>
    <col min="3337" max="3337" width="11.7109375" style="80" customWidth="1"/>
    <col min="3338" max="3338" width="10.42578125" style="80" customWidth="1"/>
    <col min="3339" max="3339" width="12.28515625" style="80" customWidth="1"/>
    <col min="3340" max="3340" width="9.140625" style="80"/>
    <col min="3341" max="3341" width="10.85546875" style="80" customWidth="1"/>
    <col min="3342" max="3342" width="9.140625" style="80"/>
    <col min="3343" max="3343" width="8.5703125" style="80" customWidth="1"/>
    <col min="3344" max="3344" width="10" style="80" customWidth="1"/>
    <col min="3345" max="3586" width="9.140625" style="80"/>
    <col min="3587" max="3587" width="36.42578125" style="80" customWidth="1"/>
    <col min="3588" max="3588" width="13" style="80" customWidth="1"/>
    <col min="3589" max="3589" width="12.28515625" style="80" customWidth="1"/>
    <col min="3590" max="3590" width="11.7109375" style="80" customWidth="1"/>
    <col min="3591" max="3591" width="10.42578125" style="80" customWidth="1"/>
    <col min="3592" max="3592" width="10" style="80" customWidth="1"/>
    <col min="3593" max="3593" width="11.7109375" style="80" customWidth="1"/>
    <col min="3594" max="3594" width="10.42578125" style="80" customWidth="1"/>
    <col min="3595" max="3595" width="12.28515625" style="80" customWidth="1"/>
    <col min="3596" max="3596" width="9.140625" style="80"/>
    <col min="3597" max="3597" width="10.85546875" style="80" customWidth="1"/>
    <col min="3598" max="3598" width="9.140625" style="80"/>
    <col min="3599" max="3599" width="8.5703125" style="80" customWidth="1"/>
    <col min="3600" max="3600" width="10" style="80" customWidth="1"/>
    <col min="3601" max="3842" width="9.140625" style="80"/>
    <col min="3843" max="3843" width="36.42578125" style="80" customWidth="1"/>
    <col min="3844" max="3844" width="13" style="80" customWidth="1"/>
    <col min="3845" max="3845" width="12.28515625" style="80" customWidth="1"/>
    <col min="3846" max="3846" width="11.7109375" style="80" customWidth="1"/>
    <col min="3847" max="3847" width="10.42578125" style="80" customWidth="1"/>
    <col min="3848" max="3848" width="10" style="80" customWidth="1"/>
    <col min="3849" max="3849" width="11.7109375" style="80" customWidth="1"/>
    <col min="3850" max="3850" width="10.42578125" style="80" customWidth="1"/>
    <col min="3851" max="3851" width="12.28515625" style="80" customWidth="1"/>
    <col min="3852" max="3852" width="9.140625" style="80"/>
    <col min="3853" max="3853" width="10.85546875" style="80" customWidth="1"/>
    <col min="3854" max="3854" width="9.140625" style="80"/>
    <col min="3855" max="3855" width="8.5703125" style="80" customWidth="1"/>
    <col min="3856" max="3856" width="10" style="80" customWidth="1"/>
    <col min="3857" max="4098" width="9.140625" style="80"/>
    <col min="4099" max="4099" width="36.42578125" style="80" customWidth="1"/>
    <col min="4100" max="4100" width="13" style="80" customWidth="1"/>
    <col min="4101" max="4101" width="12.28515625" style="80" customWidth="1"/>
    <col min="4102" max="4102" width="11.7109375" style="80" customWidth="1"/>
    <col min="4103" max="4103" width="10.42578125" style="80" customWidth="1"/>
    <col min="4104" max="4104" width="10" style="80" customWidth="1"/>
    <col min="4105" max="4105" width="11.7109375" style="80" customWidth="1"/>
    <col min="4106" max="4106" width="10.42578125" style="80" customWidth="1"/>
    <col min="4107" max="4107" width="12.28515625" style="80" customWidth="1"/>
    <col min="4108" max="4108" width="9.140625" style="80"/>
    <col min="4109" max="4109" width="10.85546875" style="80" customWidth="1"/>
    <col min="4110" max="4110" width="9.140625" style="80"/>
    <col min="4111" max="4111" width="8.5703125" style="80" customWidth="1"/>
    <col min="4112" max="4112" width="10" style="80" customWidth="1"/>
    <col min="4113" max="4354" width="9.140625" style="80"/>
    <col min="4355" max="4355" width="36.42578125" style="80" customWidth="1"/>
    <col min="4356" max="4356" width="13" style="80" customWidth="1"/>
    <col min="4357" max="4357" width="12.28515625" style="80" customWidth="1"/>
    <col min="4358" max="4358" width="11.7109375" style="80" customWidth="1"/>
    <col min="4359" max="4359" width="10.42578125" style="80" customWidth="1"/>
    <col min="4360" max="4360" width="10" style="80" customWidth="1"/>
    <col min="4361" max="4361" width="11.7109375" style="80" customWidth="1"/>
    <col min="4362" max="4362" width="10.42578125" style="80" customWidth="1"/>
    <col min="4363" max="4363" width="12.28515625" style="80" customWidth="1"/>
    <col min="4364" max="4364" width="9.140625" style="80"/>
    <col min="4365" max="4365" width="10.85546875" style="80" customWidth="1"/>
    <col min="4366" max="4366" width="9.140625" style="80"/>
    <col min="4367" max="4367" width="8.5703125" style="80" customWidth="1"/>
    <col min="4368" max="4368" width="10" style="80" customWidth="1"/>
    <col min="4369" max="4610" width="9.140625" style="80"/>
    <col min="4611" max="4611" width="36.42578125" style="80" customWidth="1"/>
    <col min="4612" max="4612" width="13" style="80" customWidth="1"/>
    <col min="4613" max="4613" width="12.28515625" style="80" customWidth="1"/>
    <col min="4614" max="4614" width="11.7109375" style="80" customWidth="1"/>
    <col min="4615" max="4615" width="10.42578125" style="80" customWidth="1"/>
    <col min="4616" max="4616" width="10" style="80" customWidth="1"/>
    <col min="4617" max="4617" width="11.7109375" style="80" customWidth="1"/>
    <col min="4618" max="4618" width="10.42578125" style="80" customWidth="1"/>
    <col min="4619" max="4619" width="12.28515625" style="80" customWidth="1"/>
    <col min="4620" max="4620" width="9.140625" style="80"/>
    <col min="4621" max="4621" width="10.85546875" style="80" customWidth="1"/>
    <col min="4622" max="4622" width="9.140625" style="80"/>
    <col min="4623" max="4623" width="8.5703125" style="80" customWidth="1"/>
    <col min="4624" max="4624" width="10" style="80" customWidth="1"/>
    <col min="4625" max="4866" width="9.140625" style="80"/>
    <col min="4867" max="4867" width="36.42578125" style="80" customWidth="1"/>
    <col min="4868" max="4868" width="13" style="80" customWidth="1"/>
    <col min="4869" max="4869" width="12.28515625" style="80" customWidth="1"/>
    <col min="4870" max="4870" width="11.7109375" style="80" customWidth="1"/>
    <col min="4871" max="4871" width="10.42578125" style="80" customWidth="1"/>
    <col min="4872" max="4872" width="10" style="80" customWidth="1"/>
    <col min="4873" max="4873" width="11.7109375" style="80" customWidth="1"/>
    <col min="4874" max="4874" width="10.42578125" style="80" customWidth="1"/>
    <col min="4875" max="4875" width="12.28515625" style="80" customWidth="1"/>
    <col min="4876" max="4876" width="9.140625" style="80"/>
    <col min="4877" max="4877" width="10.85546875" style="80" customWidth="1"/>
    <col min="4878" max="4878" width="9.140625" style="80"/>
    <col min="4879" max="4879" width="8.5703125" style="80" customWidth="1"/>
    <col min="4880" max="4880" width="10" style="80" customWidth="1"/>
    <col min="4881" max="5122" width="9.140625" style="80"/>
    <col min="5123" max="5123" width="36.42578125" style="80" customWidth="1"/>
    <col min="5124" max="5124" width="13" style="80" customWidth="1"/>
    <col min="5125" max="5125" width="12.28515625" style="80" customWidth="1"/>
    <col min="5126" max="5126" width="11.7109375" style="80" customWidth="1"/>
    <col min="5127" max="5127" width="10.42578125" style="80" customWidth="1"/>
    <col min="5128" max="5128" width="10" style="80" customWidth="1"/>
    <col min="5129" max="5129" width="11.7109375" style="80" customWidth="1"/>
    <col min="5130" max="5130" width="10.42578125" style="80" customWidth="1"/>
    <col min="5131" max="5131" width="12.28515625" style="80" customWidth="1"/>
    <col min="5132" max="5132" width="9.140625" style="80"/>
    <col min="5133" max="5133" width="10.85546875" style="80" customWidth="1"/>
    <col min="5134" max="5134" width="9.140625" style="80"/>
    <col min="5135" max="5135" width="8.5703125" style="80" customWidth="1"/>
    <col min="5136" max="5136" width="10" style="80" customWidth="1"/>
    <col min="5137" max="5378" width="9.140625" style="80"/>
    <col min="5379" max="5379" width="36.42578125" style="80" customWidth="1"/>
    <col min="5380" max="5380" width="13" style="80" customWidth="1"/>
    <col min="5381" max="5381" width="12.28515625" style="80" customWidth="1"/>
    <col min="5382" max="5382" width="11.7109375" style="80" customWidth="1"/>
    <col min="5383" max="5383" width="10.42578125" style="80" customWidth="1"/>
    <col min="5384" max="5384" width="10" style="80" customWidth="1"/>
    <col min="5385" max="5385" width="11.7109375" style="80" customWidth="1"/>
    <col min="5386" max="5386" width="10.42578125" style="80" customWidth="1"/>
    <col min="5387" max="5387" width="12.28515625" style="80" customWidth="1"/>
    <col min="5388" max="5388" width="9.140625" style="80"/>
    <col min="5389" max="5389" width="10.85546875" style="80" customWidth="1"/>
    <col min="5390" max="5390" width="9.140625" style="80"/>
    <col min="5391" max="5391" width="8.5703125" style="80" customWidth="1"/>
    <col min="5392" max="5392" width="10" style="80" customWidth="1"/>
    <col min="5393" max="5634" width="9.140625" style="80"/>
    <col min="5635" max="5635" width="36.42578125" style="80" customWidth="1"/>
    <col min="5636" max="5636" width="13" style="80" customWidth="1"/>
    <col min="5637" max="5637" width="12.28515625" style="80" customWidth="1"/>
    <col min="5638" max="5638" width="11.7109375" style="80" customWidth="1"/>
    <col min="5639" max="5639" width="10.42578125" style="80" customWidth="1"/>
    <col min="5640" max="5640" width="10" style="80" customWidth="1"/>
    <col min="5641" max="5641" width="11.7109375" style="80" customWidth="1"/>
    <col min="5642" max="5642" width="10.42578125" style="80" customWidth="1"/>
    <col min="5643" max="5643" width="12.28515625" style="80" customWidth="1"/>
    <col min="5644" max="5644" width="9.140625" style="80"/>
    <col min="5645" max="5645" width="10.85546875" style="80" customWidth="1"/>
    <col min="5646" max="5646" width="9.140625" style="80"/>
    <col min="5647" max="5647" width="8.5703125" style="80" customWidth="1"/>
    <col min="5648" max="5648" width="10" style="80" customWidth="1"/>
    <col min="5649" max="5890" width="9.140625" style="80"/>
    <col min="5891" max="5891" width="36.42578125" style="80" customWidth="1"/>
    <col min="5892" max="5892" width="13" style="80" customWidth="1"/>
    <col min="5893" max="5893" width="12.28515625" style="80" customWidth="1"/>
    <col min="5894" max="5894" width="11.7109375" style="80" customWidth="1"/>
    <col min="5895" max="5895" width="10.42578125" style="80" customWidth="1"/>
    <col min="5896" max="5896" width="10" style="80" customWidth="1"/>
    <col min="5897" max="5897" width="11.7109375" style="80" customWidth="1"/>
    <col min="5898" max="5898" width="10.42578125" style="80" customWidth="1"/>
    <col min="5899" max="5899" width="12.28515625" style="80" customWidth="1"/>
    <col min="5900" max="5900" width="9.140625" style="80"/>
    <col min="5901" max="5901" width="10.85546875" style="80" customWidth="1"/>
    <col min="5902" max="5902" width="9.140625" style="80"/>
    <col min="5903" max="5903" width="8.5703125" style="80" customWidth="1"/>
    <col min="5904" max="5904" width="10" style="80" customWidth="1"/>
    <col min="5905" max="6146" width="9.140625" style="80"/>
    <col min="6147" max="6147" width="36.42578125" style="80" customWidth="1"/>
    <col min="6148" max="6148" width="13" style="80" customWidth="1"/>
    <col min="6149" max="6149" width="12.28515625" style="80" customWidth="1"/>
    <col min="6150" max="6150" width="11.7109375" style="80" customWidth="1"/>
    <col min="6151" max="6151" width="10.42578125" style="80" customWidth="1"/>
    <col min="6152" max="6152" width="10" style="80" customWidth="1"/>
    <col min="6153" max="6153" width="11.7109375" style="80" customWidth="1"/>
    <col min="6154" max="6154" width="10.42578125" style="80" customWidth="1"/>
    <col min="6155" max="6155" width="12.28515625" style="80" customWidth="1"/>
    <col min="6156" max="6156" width="9.140625" style="80"/>
    <col min="6157" max="6157" width="10.85546875" style="80" customWidth="1"/>
    <col min="6158" max="6158" width="9.140625" style="80"/>
    <col min="6159" max="6159" width="8.5703125" style="80" customWidth="1"/>
    <col min="6160" max="6160" width="10" style="80" customWidth="1"/>
    <col min="6161" max="6402" width="9.140625" style="80"/>
    <col min="6403" max="6403" width="36.42578125" style="80" customWidth="1"/>
    <col min="6404" max="6404" width="13" style="80" customWidth="1"/>
    <col min="6405" max="6405" width="12.28515625" style="80" customWidth="1"/>
    <col min="6406" max="6406" width="11.7109375" style="80" customWidth="1"/>
    <col min="6407" max="6407" width="10.42578125" style="80" customWidth="1"/>
    <col min="6408" max="6408" width="10" style="80" customWidth="1"/>
    <col min="6409" max="6409" width="11.7109375" style="80" customWidth="1"/>
    <col min="6410" max="6410" width="10.42578125" style="80" customWidth="1"/>
    <col min="6411" max="6411" width="12.28515625" style="80" customWidth="1"/>
    <col min="6412" max="6412" width="9.140625" style="80"/>
    <col min="6413" max="6413" width="10.85546875" style="80" customWidth="1"/>
    <col min="6414" max="6414" width="9.140625" style="80"/>
    <col min="6415" max="6415" width="8.5703125" style="80" customWidth="1"/>
    <col min="6416" max="6416" width="10" style="80" customWidth="1"/>
    <col min="6417" max="6658" width="9.140625" style="80"/>
    <col min="6659" max="6659" width="36.42578125" style="80" customWidth="1"/>
    <col min="6660" max="6660" width="13" style="80" customWidth="1"/>
    <col min="6661" max="6661" width="12.28515625" style="80" customWidth="1"/>
    <col min="6662" max="6662" width="11.7109375" style="80" customWidth="1"/>
    <col min="6663" max="6663" width="10.42578125" style="80" customWidth="1"/>
    <col min="6664" max="6664" width="10" style="80" customWidth="1"/>
    <col min="6665" max="6665" width="11.7109375" style="80" customWidth="1"/>
    <col min="6666" max="6666" width="10.42578125" style="80" customWidth="1"/>
    <col min="6667" max="6667" width="12.28515625" style="80" customWidth="1"/>
    <col min="6668" max="6668" width="9.140625" style="80"/>
    <col min="6669" max="6669" width="10.85546875" style="80" customWidth="1"/>
    <col min="6670" max="6670" width="9.140625" style="80"/>
    <col min="6671" max="6671" width="8.5703125" style="80" customWidth="1"/>
    <col min="6672" max="6672" width="10" style="80" customWidth="1"/>
    <col min="6673" max="6914" width="9.140625" style="80"/>
    <col min="6915" max="6915" width="36.42578125" style="80" customWidth="1"/>
    <col min="6916" max="6916" width="13" style="80" customWidth="1"/>
    <col min="6917" max="6917" width="12.28515625" style="80" customWidth="1"/>
    <col min="6918" max="6918" width="11.7109375" style="80" customWidth="1"/>
    <col min="6919" max="6919" width="10.42578125" style="80" customWidth="1"/>
    <col min="6920" max="6920" width="10" style="80" customWidth="1"/>
    <col min="6921" max="6921" width="11.7109375" style="80" customWidth="1"/>
    <col min="6922" max="6922" width="10.42578125" style="80" customWidth="1"/>
    <col min="6923" max="6923" width="12.28515625" style="80" customWidth="1"/>
    <col min="6924" max="6924" width="9.140625" style="80"/>
    <col min="6925" max="6925" width="10.85546875" style="80" customWidth="1"/>
    <col min="6926" max="6926" width="9.140625" style="80"/>
    <col min="6927" max="6927" width="8.5703125" style="80" customWidth="1"/>
    <col min="6928" max="6928" width="10" style="80" customWidth="1"/>
    <col min="6929" max="7170" width="9.140625" style="80"/>
    <col min="7171" max="7171" width="36.42578125" style="80" customWidth="1"/>
    <col min="7172" max="7172" width="13" style="80" customWidth="1"/>
    <col min="7173" max="7173" width="12.28515625" style="80" customWidth="1"/>
    <col min="7174" max="7174" width="11.7109375" style="80" customWidth="1"/>
    <col min="7175" max="7175" width="10.42578125" style="80" customWidth="1"/>
    <col min="7176" max="7176" width="10" style="80" customWidth="1"/>
    <col min="7177" max="7177" width="11.7109375" style="80" customWidth="1"/>
    <col min="7178" max="7178" width="10.42578125" style="80" customWidth="1"/>
    <col min="7179" max="7179" width="12.28515625" style="80" customWidth="1"/>
    <col min="7180" max="7180" width="9.140625" style="80"/>
    <col min="7181" max="7181" width="10.85546875" style="80" customWidth="1"/>
    <col min="7182" max="7182" width="9.140625" style="80"/>
    <col min="7183" max="7183" width="8.5703125" style="80" customWidth="1"/>
    <col min="7184" max="7184" width="10" style="80" customWidth="1"/>
    <col min="7185" max="7426" width="9.140625" style="80"/>
    <col min="7427" max="7427" width="36.42578125" style="80" customWidth="1"/>
    <col min="7428" max="7428" width="13" style="80" customWidth="1"/>
    <col min="7429" max="7429" width="12.28515625" style="80" customWidth="1"/>
    <col min="7430" max="7430" width="11.7109375" style="80" customWidth="1"/>
    <col min="7431" max="7431" width="10.42578125" style="80" customWidth="1"/>
    <col min="7432" max="7432" width="10" style="80" customWidth="1"/>
    <col min="7433" max="7433" width="11.7109375" style="80" customWidth="1"/>
    <col min="7434" max="7434" width="10.42578125" style="80" customWidth="1"/>
    <col min="7435" max="7435" width="12.28515625" style="80" customWidth="1"/>
    <col min="7436" max="7436" width="9.140625" style="80"/>
    <col min="7437" max="7437" width="10.85546875" style="80" customWidth="1"/>
    <col min="7438" max="7438" width="9.140625" style="80"/>
    <col min="7439" max="7439" width="8.5703125" style="80" customWidth="1"/>
    <col min="7440" max="7440" width="10" style="80" customWidth="1"/>
    <col min="7441" max="7682" width="9.140625" style="80"/>
    <col min="7683" max="7683" width="36.42578125" style="80" customWidth="1"/>
    <col min="7684" max="7684" width="13" style="80" customWidth="1"/>
    <col min="7685" max="7685" width="12.28515625" style="80" customWidth="1"/>
    <col min="7686" max="7686" width="11.7109375" style="80" customWidth="1"/>
    <col min="7687" max="7687" width="10.42578125" style="80" customWidth="1"/>
    <col min="7688" max="7688" width="10" style="80" customWidth="1"/>
    <col min="7689" max="7689" width="11.7109375" style="80" customWidth="1"/>
    <col min="7690" max="7690" width="10.42578125" style="80" customWidth="1"/>
    <col min="7691" max="7691" width="12.28515625" style="80" customWidth="1"/>
    <col min="7692" max="7692" width="9.140625" style="80"/>
    <col min="7693" max="7693" width="10.85546875" style="80" customWidth="1"/>
    <col min="7694" max="7694" width="9.140625" style="80"/>
    <col min="7695" max="7695" width="8.5703125" style="80" customWidth="1"/>
    <col min="7696" max="7696" width="10" style="80" customWidth="1"/>
    <col min="7697" max="7938" width="9.140625" style="80"/>
    <col min="7939" max="7939" width="36.42578125" style="80" customWidth="1"/>
    <col min="7940" max="7940" width="13" style="80" customWidth="1"/>
    <col min="7941" max="7941" width="12.28515625" style="80" customWidth="1"/>
    <col min="7942" max="7942" width="11.7109375" style="80" customWidth="1"/>
    <col min="7943" max="7943" width="10.42578125" style="80" customWidth="1"/>
    <col min="7944" max="7944" width="10" style="80" customWidth="1"/>
    <col min="7945" max="7945" width="11.7109375" style="80" customWidth="1"/>
    <col min="7946" max="7946" width="10.42578125" style="80" customWidth="1"/>
    <col min="7947" max="7947" width="12.28515625" style="80" customWidth="1"/>
    <col min="7948" max="7948" width="9.140625" style="80"/>
    <col min="7949" max="7949" width="10.85546875" style="80" customWidth="1"/>
    <col min="7950" max="7950" width="9.140625" style="80"/>
    <col min="7951" max="7951" width="8.5703125" style="80" customWidth="1"/>
    <col min="7952" max="7952" width="10" style="80" customWidth="1"/>
    <col min="7953" max="8194" width="9.140625" style="80"/>
    <col min="8195" max="8195" width="36.42578125" style="80" customWidth="1"/>
    <col min="8196" max="8196" width="13" style="80" customWidth="1"/>
    <col min="8197" max="8197" width="12.28515625" style="80" customWidth="1"/>
    <col min="8198" max="8198" width="11.7109375" style="80" customWidth="1"/>
    <col min="8199" max="8199" width="10.42578125" style="80" customWidth="1"/>
    <col min="8200" max="8200" width="10" style="80" customWidth="1"/>
    <col min="8201" max="8201" width="11.7109375" style="80" customWidth="1"/>
    <col min="8202" max="8202" width="10.42578125" style="80" customWidth="1"/>
    <col min="8203" max="8203" width="12.28515625" style="80" customWidth="1"/>
    <col min="8204" max="8204" width="9.140625" style="80"/>
    <col min="8205" max="8205" width="10.85546875" style="80" customWidth="1"/>
    <col min="8206" max="8206" width="9.140625" style="80"/>
    <col min="8207" max="8207" width="8.5703125" style="80" customWidth="1"/>
    <col min="8208" max="8208" width="10" style="80" customWidth="1"/>
    <col min="8209" max="8450" width="9.140625" style="80"/>
    <col min="8451" max="8451" width="36.42578125" style="80" customWidth="1"/>
    <col min="8452" max="8452" width="13" style="80" customWidth="1"/>
    <col min="8453" max="8453" width="12.28515625" style="80" customWidth="1"/>
    <col min="8454" max="8454" width="11.7109375" style="80" customWidth="1"/>
    <col min="8455" max="8455" width="10.42578125" style="80" customWidth="1"/>
    <col min="8456" max="8456" width="10" style="80" customWidth="1"/>
    <col min="8457" max="8457" width="11.7109375" style="80" customWidth="1"/>
    <col min="8458" max="8458" width="10.42578125" style="80" customWidth="1"/>
    <col min="8459" max="8459" width="12.28515625" style="80" customWidth="1"/>
    <col min="8460" max="8460" width="9.140625" style="80"/>
    <col min="8461" max="8461" width="10.85546875" style="80" customWidth="1"/>
    <col min="8462" max="8462" width="9.140625" style="80"/>
    <col min="8463" max="8463" width="8.5703125" style="80" customWidth="1"/>
    <col min="8464" max="8464" width="10" style="80" customWidth="1"/>
    <col min="8465" max="8706" width="9.140625" style="80"/>
    <col min="8707" max="8707" width="36.42578125" style="80" customWidth="1"/>
    <col min="8708" max="8708" width="13" style="80" customWidth="1"/>
    <col min="8709" max="8709" width="12.28515625" style="80" customWidth="1"/>
    <col min="8710" max="8710" width="11.7109375" style="80" customWidth="1"/>
    <col min="8711" max="8711" width="10.42578125" style="80" customWidth="1"/>
    <col min="8712" max="8712" width="10" style="80" customWidth="1"/>
    <col min="8713" max="8713" width="11.7109375" style="80" customWidth="1"/>
    <col min="8714" max="8714" width="10.42578125" style="80" customWidth="1"/>
    <col min="8715" max="8715" width="12.28515625" style="80" customWidth="1"/>
    <col min="8716" max="8716" width="9.140625" style="80"/>
    <col min="8717" max="8717" width="10.85546875" style="80" customWidth="1"/>
    <col min="8718" max="8718" width="9.140625" style="80"/>
    <col min="8719" max="8719" width="8.5703125" style="80" customWidth="1"/>
    <col min="8720" max="8720" width="10" style="80" customWidth="1"/>
    <col min="8721" max="8962" width="9.140625" style="80"/>
    <col min="8963" max="8963" width="36.42578125" style="80" customWidth="1"/>
    <col min="8964" max="8964" width="13" style="80" customWidth="1"/>
    <col min="8965" max="8965" width="12.28515625" style="80" customWidth="1"/>
    <col min="8966" max="8966" width="11.7109375" style="80" customWidth="1"/>
    <col min="8967" max="8967" width="10.42578125" style="80" customWidth="1"/>
    <col min="8968" max="8968" width="10" style="80" customWidth="1"/>
    <col min="8969" max="8969" width="11.7109375" style="80" customWidth="1"/>
    <col min="8970" max="8970" width="10.42578125" style="80" customWidth="1"/>
    <col min="8971" max="8971" width="12.28515625" style="80" customWidth="1"/>
    <col min="8972" max="8972" width="9.140625" style="80"/>
    <col min="8973" max="8973" width="10.85546875" style="80" customWidth="1"/>
    <col min="8974" max="8974" width="9.140625" style="80"/>
    <col min="8975" max="8975" width="8.5703125" style="80" customWidth="1"/>
    <col min="8976" max="8976" width="10" style="80" customWidth="1"/>
    <col min="8977" max="9218" width="9.140625" style="80"/>
    <col min="9219" max="9219" width="36.42578125" style="80" customWidth="1"/>
    <col min="9220" max="9220" width="13" style="80" customWidth="1"/>
    <col min="9221" max="9221" width="12.28515625" style="80" customWidth="1"/>
    <col min="9222" max="9222" width="11.7109375" style="80" customWidth="1"/>
    <col min="9223" max="9223" width="10.42578125" style="80" customWidth="1"/>
    <col min="9224" max="9224" width="10" style="80" customWidth="1"/>
    <col min="9225" max="9225" width="11.7109375" style="80" customWidth="1"/>
    <col min="9226" max="9226" width="10.42578125" style="80" customWidth="1"/>
    <col min="9227" max="9227" width="12.28515625" style="80" customWidth="1"/>
    <col min="9228" max="9228" width="9.140625" style="80"/>
    <col min="9229" max="9229" width="10.85546875" style="80" customWidth="1"/>
    <col min="9230" max="9230" width="9.140625" style="80"/>
    <col min="9231" max="9231" width="8.5703125" style="80" customWidth="1"/>
    <col min="9232" max="9232" width="10" style="80" customWidth="1"/>
    <col min="9233" max="9474" width="9.140625" style="80"/>
    <col min="9475" max="9475" width="36.42578125" style="80" customWidth="1"/>
    <col min="9476" max="9476" width="13" style="80" customWidth="1"/>
    <col min="9477" max="9477" width="12.28515625" style="80" customWidth="1"/>
    <col min="9478" max="9478" width="11.7109375" style="80" customWidth="1"/>
    <col min="9479" max="9479" width="10.42578125" style="80" customWidth="1"/>
    <col min="9480" max="9480" width="10" style="80" customWidth="1"/>
    <col min="9481" max="9481" width="11.7109375" style="80" customWidth="1"/>
    <col min="9482" max="9482" width="10.42578125" style="80" customWidth="1"/>
    <col min="9483" max="9483" width="12.28515625" style="80" customWidth="1"/>
    <col min="9484" max="9484" width="9.140625" style="80"/>
    <col min="9485" max="9485" width="10.85546875" style="80" customWidth="1"/>
    <col min="9486" max="9486" width="9.140625" style="80"/>
    <col min="9487" max="9487" width="8.5703125" style="80" customWidth="1"/>
    <col min="9488" max="9488" width="10" style="80" customWidth="1"/>
    <col min="9489" max="9730" width="9.140625" style="80"/>
    <col min="9731" max="9731" width="36.42578125" style="80" customWidth="1"/>
    <col min="9732" max="9732" width="13" style="80" customWidth="1"/>
    <col min="9733" max="9733" width="12.28515625" style="80" customWidth="1"/>
    <col min="9734" max="9734" width="11.7109375" style="80" customWidth="1"/>
    <col min="9735" max="9735" width="10.42578125" style="80" customWidth="1"/>
    <col min="9736" max="9736" width="10" style="80" customWidth="1"/>
    <col min="9737" max="9737" width="11.7109375" style="80" customWidth="1"/>
    <col min="9738" max="9738" width="10.42578125" style="80" customWidth="1"/>
    <col min="9739" max="9739" width="12.28515625" style="80" customWidth="1"/>
    <col min="9740" max="9740" width="9.140625" style="80"/>
    <col min="9741" max="9741" width="10.85546875" style="80" customWidth="1"/>
    <col min="9742" max="9742" width="9.140625" style="80"/>
    <col min="9743" max="9743" width="8.5703125" style="80" customWidth="1"/>
    <col min="9744" max="9744" width="10" style="80" customWidth="1"/>
    <col min="9745" max="9986" width="9.140625" style="80"/>
    <col min="9987" max="9987" width="36.42578125" style="80" customWidth="1"/>
    <col min="9988" max="9988" width="13" style="80" customWidth="1"/>
    <col min="9989" max="9989" width="12.28515625" style="80" customWidth="1"/>
    <col min="9990" max="9990" width="11.7109375" style="80" customWidth="1"/>
    <col min="9991" max="9991" width="10.42578125" style="80" customWidth="1"/>
    <col min="9992" max="9992" width="10" style="80" customWidth="1"/>
    <col min="9993" max="9993" width="11.7109375" style="80" customWidth="1"/>
    <col min="9994" max="9994" width="10.42578125" style="80" customWidth="1"/>
    <col min="9995" max="9995" width="12.28515625" style="80" customWidth="1"/>
    <col min="9996" max="9996" width="9.140625" style="80"/>
    <col min="9997" max="9997" width="10.85546875" style="80" customWidth="1"/>
    <col min="9998" max="9998" width="9.140625" style="80"/>
    <col min="9999" max="9999" width="8.5703125" style="80" customWidth="1"/>
    <col min="10000" max="10000" width="10" style="80" customWidth="1"/>
    <col min="10001" max="10242" width="9.140625" style="80"/>
    <col min="10243" max="10243" width="36.42578125" style="80" customWidth="1"/>
    <col min="10244" max="10244" width="13" style="80" customWidth="1"/>
    <col min="10245" max="10245" width="12.28515625" style="80" customWidth="1"/>
    <col min="10246" max="10246" width="11.7109375" style="80" customWidth="1"/>
    <col min="10247" max="10247" width="10.42578125" style="80" customWidth="1"/>
    <col min="10248" max="10248" width="10" style="80" customWidth="1"/>
    <col min="10249" max="10249" width="11.7109375" style="80" customWidth="1"/>
    <col min="10250" max="10250" width="10.42578125" style="80" customWidth="1"/>
    <col min="10251" max="10251" width="12.28515625" style="80" customWidth="1"/>
    <col min="10252" max="10252" width="9.140625" style="80"/>
    <col min="10253" max="10253" width="10.85546875" style="80" customWidth="1"/>
    <col min="10254" max="10254" width="9.140625" style="80"/>
    <col min="10255" max="10255" width="8.5703125" style="80" customWidth="1"/>
    <col min="10256" max="10256" width="10" style="80" customWidth="1"/>
    <col min="10257" max="10498" width="9.140625" style="80"/>
    <col min="10499" max="10499" width="36.42578125" style="80" customWidth="1"/>
    <col min="10500" max="10500" width="13" style="80" customWidth="1"/>
    <col min="10501" max="10501" width="12.28515625" style="80" customWidth="1"/>
    <col min="10502" max="10502" width="11.7109375" style="80" customWidth="1"/>
    <col min="10503" max="10503" width="10.42578125" style="80" customWidth="1"/>
    <col min="10504" max="10504" width="10" style="80" customWidth="1"/>
    <col min="10505" max="10505" width="11.7109375" style="80" customWidth="1"/>
    <col min="10506" max="10506" width="10.42578125" style="80" customWidth="1"/>
    <col min="10507" max="10507" width="12.28515625" style="80" customWidth="1"/>
    <col min="10508" max="10508" width="9.140625" style="80"/>
    <col min="10509" max="10509" width="10.85546875" style="80" customWidth="1"/>
    <col min="10510" max="10510" width="9.140625" style="80"/>
    <col min="10511" max="10511" width="8.5703125" style="80" customWidth="1"/>
    <col min="10512" max="10512" width="10" style="80" customWidth="1"/>
    <col min="10513" max="10754" width="9.140625" style="80"/>
    <col min="10755" max="10755" width="36.42578125" style="80" customWidth="1"/>
    <col min="10756" max="10756" width="13" style="80" customWidth="1"/>
    <col min="10757" max="10757" width="12.28515625" style="80" customWidth="1"/>
    <col min="10758" max="10758" width="11.7109375" style="80" customWidth="1"/>
    <col min="10759" max="10759" width="10.42578125" style="80" customWidth="1"/>
    <col min="10760" max="10760" width="10" style="80" customWidth="1"/>
    <col min="10761" max="10761" width="11.7109375" style="80" customWidth="1"/>
    <col min="10762" max="10762" width="10.42578125" style="80" customWidth="1"/>
    <col min="10763" max="10763" width="12.28515625" style="80" customWidth="1"/>
    <col min="10764" max="10764" width="9.140625" style="80"/>
    <col min="10765" max="10765" width="10.85546875" style="80" customWidth="1"/>
    <col min="10766" max="10766" width="9.140625" style="80"/>
    <col min="10767" max="10767" width="8.5703125" style="80" customWidth="1"/>
    <col min="10768" max="10768" width="10" style="80" customWidth="1"/>
    <col min="10769" max="11010" width="9.140625" style="80"/>
    <col min="11011" max="11011" width="36.42578125" style="80" customWidth="1"/>
    <col min="11012" max="11012" width="13" style="80" customWidth="1"/>
    <col min="11013" max="11013" width="12.28515625" style="80" customWidth="1"/>
    <col min="11014" max="11014" width="11.7109375" style="80" customWidth="1"/>
    <col min="11015" max="11015" width="10.42578125" style="80" customWidth="1"/>
    <col min="11016" max="11016" width="10" style="80" customWidth="1"/>
    <col min="11017" max="11017" width="11.7109375" style="80" customWidth="1"/>
    <col min="11018" max="11018" width="10.42578125" style="80" customWidth="1"/>
    <col min="11019" max="11019" width="12.28515625" style="80" customWidth="1"/>
    <col min="11020" max="11020" width="9.140625" style="80"/>
    <col min="11021" max="11021" width="10.85546875" style="80" customWidth="1"/>
    <col min="11022" max="11022" width="9.140625" style="80"/>
    <col min="11023" max="11023" width="8.5703125" style="80" customWidth="1"/>
    <col min="11024" max="11024" width="10" style="80" customWidth="1"/>
    <col min="11025" max="11266" width="9.140625" style="80"/>
    <col min="11267" max="11267" width="36.42578125" style="80" customWidth="1"/>
    <col min="11268" max="11268" width="13" style="80" customWidth="1"/>
    <col min="11269" max="11269" width="12.28515625" style="80" customWidth="1"/>
    <col min="11270" max="11270" width="11.7109375" style="80" customWidth="1"/>
    <col min="11271" max="11271" width="10.42578125" style="80" customWidth="1"/>
    <col min="11272" max="11272" width="10" style="80" customWidth="1"/>
    <col min="11273" max="11273" width="11.7109375" style="80" customWidth="1"/>
    <col min="11274" max="11274" width="10.42578125" style="80" customWidth="1"/>
    <col min="11275" max="11275" width="12.28515625" style="80" customWidth="1"/>
    <col min="11276" max="11276" width="9.140625" style="80"/>
    <col min="11277" max="11277" width="10.85546875" style="80" customWidth="1"/>
    <col min="11278" max="11278" width="9.140625" style="80"/>
    <col min="11279" max="11279" width="8.5703125" style="80" customWidth="1"/>
    <col min="11280" max="11280" width="10" style="80" customWidth="1"/>
    <col min="11281" max="11522" width="9.140625" style="80"/>
    <col min="11523" max="11523" width="36.42578125" style="80" customWidth="1"/>
    <col min="11524" max="11524" width="13" style="80" customWidth="1"/>
    <col min="11525" max="11525" width="12.28515625" style="80" customWidth="1"/>
    <col min="11526" max="11526" width="11.7109375" style="80" customWidth="1"/>
    <col min="11527" max="11527" width="10.42578125" style="80" customWidth="1"/>
    <col min="11528" max="11528" width="10" style="80" customWidth="1"/>
    <col min="11529" max="11529" width="11.7109375" style="80" customWidth="1"/>
    <col min="11530" max="11530" width="10.42578125" style="80" customWidth="1"/>
    <col min="11531" max="11531" width="12.28515625" style="80" customWidth="1"/>
    <col min="11532" max="11532" width="9.140625" style="80"/>
    <col min="11533" max="11533" width="10.85546875" style="80" customWidth="1"/>
    <col min="11534" max="11534" width="9.140625" style="80"/>
    <col min="11535" max="11535" width="8.5703125" style="80" customWidth="1"/>
    <col min="11536" max="11536" width="10" style="80" customWidth="1"/>
    <col min="11537" max="11778" width="9.140625" style="80"/>
    <col min="11779" max="11779" width="36.42578125" style="80" customWidth="1"/>
    <col min="11780" max="11780" width="13" style="80" customWidth="1"/>
    <col min="11781" max="11781" width="12.28515625" style="80" customWidth="1"/>
    <col min="11782" max="11782" width="11.7109375" style="80" customWidth="1"/>
    <col min="11783" max="11783" width="10.42578125" style="80" customWidth="1"/>
    <col min="11784" max="11784" width="10" style="80" customWidth="1"/>
    <col min="11785" max="11785" width="11.7109375" style="80" customWidth="1"/>
    <col min="11786" max="11786" width="10.42578125" style="80" customWidth="1"/>
    <col min="11787" max="11787" width="12.28515625" style="80" customWidth="1"/>
    <col min="11788" max="11788" width="9.140625" style="80"/>
    <col min="11789" max="11789" width="10.85546875" style="80" customWidth="1"/>
    <col min="11790" max="11790" width="9.140625" style="80"/>
    <col min="11791" max="11791" width="8.5703125" style="80" customWidth="1"/>
    <col min="11792" max="11792" width="10" style="80" customWidth="1"/>
    <col min="11793" max="12034" width="9.140625" style="80"/>
    <col min="12035" max="12035" width="36.42578125" style="80" customWidth="1"/>
    <col min="12036" max="12036" width="13" style="80" customWidth="1"/>
    <col min="12037" max="12037" width="12.28515625" style="80" customWidth="1"/>
    <col min="12038" max="12038" width="11.7109375" style="80" customWidth="1"/>
    <col min="12039" max="12039" width="10.42578125" style="80" customWidth="1"/>
    <col min="12040" max="12040" width="10" style="80" customWidth="1"/>
    <col min="12041" max="12041" width="11.7109375" style="80" customWidth="1"/>
    <col min="12042" max="12042" width="10.42578125" style="80" customWidth="1"/>
    <col min="12043" max="12043" width="12.28515625" style="80" customWidth="1"/>
    <col min="12044" max="12044" width="9.140625" style="80"/>
    <col min="12045" max="12045" width="10.85546875" style="80" customWidth="1"/>
    <col min="12046" max="12046" width="9.140625" style="80"/>
    <col min="12047" max="12047" width="8.5703125" style="80" customWidth="1"/>
    <col min="12048" max="12048" width="10" style="80" customWidth="1"/>
    <col min="12049" max="12290" width="9.140625" style="80"/>
    <col min="12291" max="12291" width="36.42578125" style="80" customWidth="1"/>
    <col min="12292" max="12292" width="13" style="80" customWidth="1"/>
    <col min="12293" max="12293" width="12.28515625" style="80" customWidth="1"/>
    <col min="12294" max="12294" width="11.7109375" style="80" customWidth="1"/>
    <col min="12295" max="12295" width="10.42578125" style="80" customWidth="1"/>
    <col min="12296" max="12296" width="10" style="80" customWidth="1"/>
    <col min="12297" max="12297" width="11.7109375" style="80" customWidth="1"/>
    <col min="12298" max="12298" width="10.42578125" style="80" customWidth="1"/>
    <col min="12299" max="12299" width="12.28515625" style="80" customWidth="1"/>
    <col min="12300" max="12300" width="9.140625" style="80"/>
    <col min="12301" max="12301" width="10.85546875" style="80" customWidth="1"/>
    <col min="12302" max="12302" width="9.140625" style="80"/>
    <col min="12303" max="12303" width="8.5703125" style="80" customWidth="1"/>
    <col min="12304" max="12304" width="10" style="80" customWidth="1"/>
    <col min="12305" max="12546" width="9.140625" style="80"/>
    <col min="12547" max="12547" width="36.42578125" style="80" customWidth="1"/>
    <col min="12548" max="12548" width="13" style="80" customWidth="1"/>
    <col min="12549" max="12549" width="12.28515625" style="80" customWidth="1"/>
    <col min="12550" max="12550" width="11.7109375" style="80" customWidth="1"/>
    <col min="12551" max="12551" width="10.42578125" style="80" customWidth="1"/>
    <col min="12552" max="12552" width="10" style="80" customWidth="1"/>
    <col min="12553" max="12553" width="11.7109375" style="80" customWidth="1"/>
    <col min="12554" max="12554" width="10.42578125" style="80" customWidth="1"/>
    <col min="12555" max="12555" width="12.28515625" style="80" customWidth="1"/>
    <col min="12556" max="12556" width="9.140625" style="80"/>
    <col min="12557" max="12557" width="10.85546875" style="80" customWidth="1"/>
    <col min="12558" max="12558" width="9.140625" style="80"/>
    <col min="12559" max="12559" width="8.5703125" style="80" customWidth="1"/>
    <col min="12560" max="12560" width="10" style="80" customWidth="1"/>
    <col min="12561" max="12802" width="9.140625" style="80"/>
    <col min="12803" max="12803" width="36.42578125" style="80" customWidth="1"/>
    <col min="12804" max="12804" width="13" style="80" customWidth="1"/>
    <col min="12805" max="12805" width="12.28515625" style="80" customWidth="1"/>
    <col min="12806" max="12806" width="11.7109375" style="80" customWidth="1"/>
    <col min="12807" max="12807" width="10.42578125" style="80" customWidth="1"/>
    <col min="12808" max="12808" width="10" style="80" customWidth="1"/>
    <col min="12809" max="12809" width="11.7109375" style="80" customWidth="1"/>
    <col min="12810" max="12810" width="10.42578125" style="80" customWidth="1"/>
    <col min="12811" max="12811" width="12.28515625" style="80" customWidth="1"/>
    <col min="12812" max="12812" width="9.140625" style="80"/>
    <col min="12813" max="12813" width="10.85546875" style="80" customWidth="1"/>
    <col min="12814" max="12814" width="9.140625" style="80"/>
    <col min="12815" max="12815" width="8.5703125" style="80" customWidth="1"/>
    <col min="12816" max="12816" width="10" style="80" customWidth="1"/>
    <col min="12817" max="13058" width="9.140625" style="80"/>
    <col min="13059" max="13059" width="36.42578125" style="80" customWidth="1"/>
    <col min="13060" max="13060" width="13" style="80" customWidth="1"/>
    <col min="13061" max="13061" width="12.28515625" style="80" customWidth="1"/>
    <col min="13062" max="13062" width="11.7109375" style="80" customWidth="1"/>
    <col min="13063" max="13063" width="10.42578125" style="80" customWidth="1"/>
    <col min="13064" max="13064" width="10" style="80" customWidth="1"/>
    <col min="13065" max="13065" width="11.7109375" style="80" customWidth="1"/>
    <col min="13066" max="13066" width="10.42578125" style="80" customWidth="1"/>
    <col min="13067" max="13067" width="12.28515625" style="80" customWidth="1"/>
    <col min="13068" max="13068" width="9.140625" style="80"/>
    <col min="13069" max="13069" width="10.85546875" style="80" customWidth="1"/>
    <col min="13070" max="13070" width="9.140625" style="80"/>
    <col min="13071" max="13071" width="8.5703125" style="80" customWidth="1"/>
    <col min="13072" max="13072" width="10" style="80" customWidth="1"/>
    <col min="13073" max="13314" width="9.140625" style="80"/>
    <col min="13315" max="13315" width="36.42578125" style="80" customWidth="1"/>
    <col min="13316" max="13316" width="13" style="80" customWidth="1"/>
    <col min="13317" max="13317" width="12.28515625" style="80" customWidth="1"/>
    <col min="13318" max="13318" width="11.7109375" style="80" customWidth="1"/>
    <col min="13319" max="13319" width="10.42578125" style="80" customWidth="1"/>
    <col min="13320" max="13320" width="10" style="80" customWidth="1"/>
    <col min="13321" max="13321" width="11.7109375" style="80" customWidth="1"/>
    <col min="13322" max="13322" width="10.42578125" style="80" customWidth="1"/>
    <col min="13323" max="13323" width="12.28515625" style="80" customWidth="1"/>
    <col min="13324" max="13324" width="9.140625" style="80"/>
    <col min="13325" max="13325" width="10.85546875" style="80" customWidth="1"/>
    <col min="13326" max="13326" width="9.140625" style="80"/>
    <col min="13327" max="13327" width="8.5703125" style="80" customWidth="1"/>
    <col min="13328" max="13328" width="10" style="80" customWidth="1"/>
    <col min="13329" max="13570" width="9.140625" style="80"/>
    <col min="13571" max="13571" width="36.42578125" style="80" customWidth="1"/>
    <col min="13572" max="13572" width="13" style="80" customWidth="1"/>
    <col min="13573" max="13573" width="12.28515625" style="80" customWidth="1"/>
    <col min="13574" max="13574" width="11.7109375" style="80" customWidth="1"/>
    <col min="13575" max="13575" width="10.42578125" style="80" customWidth="1"/>
    <col min="13576" max="13576" width="10" style="80" customWidth="1"/>
    <col min="13577" max="13577" width="11.7109375" style="80" customWidth="1"/>
    <col min="13578" max="13578" width="10.42578125" style="80" customWidth="1"/>
    <col min="13579" max="13579" width="12.28515625" style="80" customWidth="1"/>
    <col min="13580" max="13580" width="9.140625" style="80"/>
    <col min="13581" max="13581" width="10.85546875" style="80" customWidth="1"/>
    <col min="13582" max="13582" width="9.140625" style="80"/>
    <col min="13583" max="13583" width="8.5703125" style="80" customWidth="1"/>
    <col min="13584" max="13584" width="10" style="80" customWidth="1"/>
    <col min="13585" max="13826" width="9.140625" style="80"/>
    <col min="13827" max="13827" width="36.42578125" style="80" customWidth="1"/>
    <col min="13828" max="13828" width="13" style="80" customWidth="1"/>
    <col min="13829" max="13829" width="12.28515625" style="80" customWidth="1"/>
    <col min="13830" max="13830" width="11.7109375" style="80" customWidth="1"/>
    <col min="13831" max="13831" width="10.42578125" style="80" customWidth="1"/>
    <col min="13832" max="13832" width="10" style="80" customWidth="1"/>
    <col min="13833" max="13833" width="11.7109375" style="80" customWidth="1"/>
    <col min="13834" max="13834" width="10.42578125" style="80" customWidth="1"/>
    <col min="13835" max="13835" width="12.28515625" style="80" customWidth="1"/>
    <col min="13836" max="13836" width="9.140625" style="80"/>
    <col min="13837" max="13837" width="10.85546875" style="80" customWidth="1"/>
    <col min="13838" max="13838" width="9.140625" style="80"/>
    <col min="13839" max="13839" width="8.5703125" style="80" customWidth="1"/>
    <col min="13840" max="13840" width="10" style="80" customWidth="1"/>
    <col min="13841" max="14082" width="9.140625" style="80"/>
    <col min="14083" max="14083" width="36.42578125" style="80" customWidth="1"/>
    <col min="14084" max="14084" width="13" style="80" customWidth="1"/>
    <col min="14085" max="14085" width="12.28515625" style="80" customWidth="1"/>
    <col min="14086" max="14086" width="11.7109375" style="80" customWidth="1"/>
    <col min="14087" max="14087" width="10.42578125" style="80" customWidth="1"/>
    <col min="14088" max="14088" width="10" style="80" customWidth="1"/>
    <col min="14089" max="14089" width="11.7109375" style="80" customWidth="1"/>
    <col min="14090" max="14090" width="10.42578125" style="80" customWidth="1"/>
    <col min="14091" max="14091" width="12.28515625" style="80" customWidth="1"/>
    <col min="14092" max="14092" width="9.140625" style="80"/>
    <col min="14093" max="14093" width="10.85546875" style="80" customWidth="1"/>
    <col min="14094" max="14094" width="9.140625" style="80"/>
    <col min="14095" max="14095" width="8.5703125" style="80" customWidth="1"/>
    <col min="14096" max="14096" width="10" style="80" customWidth="1"/>
    <col min="14097" max="14338" width="9.140625" style="80"/>
    <col min="14339" max="14339" width="36.42578125" style="80" customWidth="1"/>
    <col min="14340" max="14340" width="13" style="80" customWidth="1"/>
    <col min="14341" max="14341" width="12.28515625" style="80" customWidth="1"/>
    <col min="14342" max="14342" width="11.7109375" style="80" customWidth="1"/>
    <col min="14343" max="14343" width="10.42578125" style="80" customWidth="1"/>
    <col min="14344" max="14344" width="10" style="80" customWidth="1"/>
    <col min="14345" max="14345" width="11.7109375" style="80" customWidth="1"/>
    <col min="14346" max="14346" width="10.42578125" style="80" customWidth="1"/>
    <col min="14347" max="14347" width="12.28515625" style="80" customWidth="1"/>
    <col min="14348" max="14348" width="9.140625" style="80"/>
    <col min="14349" max="14349" width="10.85546875" style="80" customWidth="1"/>
    <col min="14350" max="14350" width="9.140625" style="80"/>
    <col min="14351" max="14351" width="8.5703125" style="80" customWidth="1"/>
    <col min="14352" max="14352" width="10" style="80" customWidth="1"/>
    <col min="14353" max="14594" width="9.140625" style="80"/>
    <col min="14595" max="14595" width="36.42578125" style="80" customWidth="1"/>
    <col min="14596" max="14596" width="13" style="80" customWidth="1"/>
    <col min="14597" max="14597" width="12.28515625" style="80" customWidth="1"/>
    <col min="14598" max="14598" width="11.7109375" style="80" customWidth="1"/>
    <col min="14599" max="14599" width="10.42578125" style="80" customWidth="1"/>
    <col min="14600" max="14600" width="10" style="80" customWidth="1"/>
    <col min="14601" max="14601" width="11.7109375" style="80" customWidth="1"/>
    <col min="14602" max="14602" width="10.42578125" style="80" customWidth="1"/>
    <col min="14603" max="14603" width="12.28515625" style="80" customWidth="1"/>
    <col min="14604" max="14604" width="9.140625" style="80"/>
    <col min="14605" max="14605" width="10.85546875" style="80" customWidth="1"/>
    <col min="14606" max="14606" width="9.140625" style="80"/>
    <col min="14607" max="14607" width="8.5703125" style="80" customWidth="1"/>
    <col min="14608" max="14608" width="10" style="80" customWidth="1"/>
    <col min="14609" max="14850" width="9.140625" style="80"/>
    <col min="14851" max="14851" width="36.42578125" style="80" customWidth="1"/>
    <col min="14852" max="14852" width="13" style="80" customWidth="1"/>
    <col min="14853" max="14853" width="12.28515625" style="80" customWidth="1"/>
    <col min="14854" max="14854" width="11.7109375" style="80" customWidth="1"/>
    <col min="14855" max="14855" width="10.42578125" style="80" customWidth="1"/>
    <col min="14856" max="14856" width="10" style="80" customWidth="1"/>
    <col min="14857" max="14857" width="11.7109375" style="80" customWidth="1"/>
    <col min="14858" max="14858" width="10.42578125" style="80" customWidth="1"/>
    <col min="14859" max="14859" width="12.28515625" style="80" customWidth="1"/>
    <col min="14860" max="14860" width="9.140625" style="80"/>
    <col min="14861" max="14861" width="10.85546875" style="80" customWidth="1"/>
    <col min="14862" max="14862" width="9.140625" style="80"/>
    <col min="14863" max="14863" width="8.5703125" style="80" customWidth="1"/>
    <col min="14864" max="14864" width="10" style="80" customWidth="1"/>
    <col min="14865" max="15106" width="9.140625" style="80"/>
    <col min="15107" max="15107" width="36.42578125" style="80" customWidth="1"/>
    <col min="15108" max="15108" width="13" style="80" customWidth="1"/>
    <col min="15109" max="15109" width="12.28515625" style="80" customWidth="1"/>
    <col min="15110" max="15110" width="11.7109375" style="80" customWidth="1"/>
    <col min="15111" max="15111" width="10.42578125" style="80" customWidth="1"/>
    <col min="15112" max="15112" width="10" style="80" customWidth="1"/>
    <col min="15113" max="15113" width="11.7109375" style="80" customWidth="1"/>
    <col min="15114" max="15114" width="10.42578125" style="80" customWidth="1"/>
    <col min="15115" max="15115" width="12.28515625" style="80" customWidth="1"/>
    <col min="15116" max="15116" width="9.140625" style="80"/>
    <col min="15117" max="15117" width="10.85546875" style="80" customWidth="1"/>
    <col min="15118" max="15118" width="9.140625" style="80"/>
    <col min="15119" max="15119" width="8.5703125" style="80" customWidth="1"/>
    <col min="15120" max="15120" width="10" style="80" customWidth="1"/>
    <col min="15121" max="15362" width="9.140625" style="80"/>
    <col min="15363" max="15363" width="36.42578125" style="80" customWidth="1"/>
    <col min="15364" max="15364" width="13" style="80" customWidth="1"/>
    <col min="15365" max="15365" width="12.28515625" style="80" customWidth="1"/>
    <col min="15366" max="15366" width="11.7109375" style="80" customWidth="1"/>
    <col min="15367" max="15367" width="10.42578125" style="80" customWidth="1"/>
    <col min="15368" max="15368" width="10" style="80" customWidth="1"/>
    <col min="15369" max="15369" width="11.7109375" style="80" customWidth="1"/>
    <col min="15370" max="15370" width="10.42578125" style="80" customWidth="1"/>
    <col min="15371" max="15371" width="12.28515625" style="80" customWidth="1"/>
    <col min="15372" max="15372" width="9.140625" style="80"/>
    <col min="15373" max="15373" width="10.85546875" style="80" customWidth="1"/>
    <col min="15374" max="15374" width="9.140625" style="80"/>
    <col min="15375" max="15375" width="8.5703125" style="80" customWidth="1"/>
    <col min="15376" max="15376" width="10" style="80" customWidth="1"/>
    <col min="15377" max="15618" width="9.140625" style="80"/>
    <col min="15619" max="15619" width="36.42578125" style="80" customWidth="1"/>
    <col min="15620" max="15620" width="13" style="80" customWidth="1"/>
    <col min="15621" max="15621" width="12.28515625" style="80" customWidth="1"/>
    <col min="15622" max="15622" width="11.7109375" style="80" customWidth="1"/>
    <col min="15623" max="15623" width="10.42578125" style="80" customWidth="1"/>
    <col min="15624" max="15624" width="10" style="80" customWidth="1"/>
    <col min="15625" max="15625" width="11.7109375" style="80" customWidth="1"/>
    <col min="15626" max="15626" width="10.42578125" style="80" customWidth="1"/>
    <col min="15627" max="15627" width="12.28515625" style="80" customWidth="1"/>
    <col min="15628" max="15628" width="9.140625" style="80"/>
    <col min="15629" max="15629" width="10.85546875" style="80" customWidth="1"/>
    <col min="15630" max="15630" width="9.140625" style="80"/>
    <col min="15631" max="15631" width="8.5703125" style="80" customWidth="1"/>
    <col min="15632" max="15632" width="10" style="80" customWidth="1"/>
    <col min="15633" max="15874" width="9.140625" style="80"/>
    <col min="15875" max="15875" width="36.42578125" style="80" customWidth="1"/>
    <col min="15876" max="15876" width="13" style="80" customWidth="1"/>
    <col min="15877" max="15877" width="12.28515625" style="80" customWidth="1"/>
    <col min="15878" max="15878" width="11.7109375" style="80" customWidth="1"/>
    <col min="15879" max="15879" width="10.42578125" style="80" customWidth="1"/>
    <col min="15880" max="15880" width="10" style="80" customWidth="1"/>
    <col min="15881" max="15881" width="11.7109375" style="80" customWidth="1"/>
    <col min="15882" max="15882" width="10.42578125" style="80" customWidth="1"/>
    <col min="15883" max="15883" width="12.28515625" style="80" customWidth="1"/>
    <col min="15884" max="15884" width="9.140625" style="80"/>
    <col min="15885" max="15885" width="10.85546875" style="80" customWidth="1"/>
    <col min="15886" max="15886" width="9.140625" style="80"/>
    <col min="15887" max="15887" width="8.5703125" style="80" customWidth="1"/>
    <col min="15888" max="15888" width="10" style="80" customWidth="1"/>
    <col min="15889" max="16130" width="9.140625" style="80"/>
    <col min="16131" max="16131" width="36.42578125" style="80" customWidth="1"/>
    <col min="16132" max="16132" width="13" style="80" customWidth="1"/>
    <col min="16133" max="16133" width="12.28515625" style="80" customWidth="1"/>
    <col min="16134" max="16134" width="11.7109375" style="80" customWidth="1"/>
    <col min="16135" max="16135" width="10.42578125" style="80" customWidth="1"/>
    <col min="16136" max="16136" width="10" style="80" customWidth="1"/>
    <col min="16137" max="16137" width="11.7109375" style="80" customWidth="1"/>
    <col min="16138" max="16138" width="10.42578125" style="80" customWidth="1"/>
    <col min="16139" max="16139" width="12.28515625" style="80" customWidth="1"/>
    <col min="16140" max="16140" width="9.140625" style="80"/>
    <col min="16141" max="16141" width="10.85546875" style="80" customWidth="1"/>
    <col min="16142" max="16142" width="9.140625" style="80"/>
    <col min="16143" max="16143" width="8.5703125" style="80" customWidth="1"/>
    <col min="16144" max="16144" width="10" style="80" customWidth="1"/>
    <col min="16145" max="16384" width="9.140625" style="80"/>
  </cols>
  <sheetData>
    <row r="1" spans="1:17" ht="12" customHeight="1" x14ac:dyDescent="0.2">
      <c r="I1" s="81"/>
    </row>
    <row r="3" spans="1:17" s="82" customFormat="1" ht="45" customHeight="1" x14ac:dyDescent="0.3">
      <c r="A3" s="210" t="s">
        <v>201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s="82" customFormat="1" ht="15.75" customHeight="1" x14ac:dyDescent="0.25">
      <c r="A4" s="211"/>
      <c r="B4" s="211"/>
      <c r="C4" s="211"/>
      <c r="D4" s="211"/>
      <c r="E4" s="211"/>
      <c r="F4" s="211"/>
      <c r="G4" s="211"/>
      <c r="H4" s="211"/>
      <c r="I4" s="211"/>
      <c r="J4" s="83"/>
    </row>
    <row r="5" spans="1:17" s="82" customFormat="1" ht="15" hidden="1" x14ac:dyDescent="0.2"/>
    <row r="6" spans="1:17" s="82" customFormat="1" ht="15.75" thickBot="1" x14ac:dyDescent="0.25">
      <c r="I6" s="84"/>
      <c r="J6" s="95">
        <v>7.5345000000000004</v>
      </c>
      <c r="Q6" s="84"/>
    </row>
    <row r="7" spans="1:17" s="82" customFormat="1" ht="30" customHeight="1" thickBot="1" x14ac:dyDescent="0.25">
      <c r="A7" s="121"/>
      <c r="B7" s="212" t="s">
        <v>192</v>
      </c>
      <c r="C7" s="213"/>
      <c r="D7" s="213"/>
      <c r="E7" s="213"/>
      <c r="F7" s="213"/>
      <c r="G7" s="213"/>
      <c r="H7" s="213"/>
      <c r="I7" s="213"/>
      <c r="J7" s="212" t="s">
        <v>201</v>
      </c>
      <c r="K7" s="213"/>
      <c r="L7" s="213"/>
      <c r="M7" s="213"/>
      <c r="N7" s="213"/>
      <c r="O7" s="213"/>
      <c r="P7" s="213"/>
      <c r="Q7" s="213"/>
    </row>
    <row r="8" spans="1:17" s="82" customFormat="1" ht="15.75" customHeight="1" thickBot="1" x14ac:dyDescent="0.25">
      <c r="A8" s="119" t="s">
        <v>149</v>
      </c>
      <c r="B8" s="208" t="s">
        <v>18</v>
      </c>
      <c r="C8" s="209" t="s">
        <v>39</v>
      </c>
      <c r="D8" s="209" t="s">
        <v>65</v>
      </c>
      <c r="E8" s="209" t="s">
        <v>66</v>
      </c>
      <c r="F8" s="215" t="s">
        <v>166</v>
      </c>
      <c r="G8" s="209" t="s">
        <v>135</v>
      </c>
      <c r="H8" s="214" t="s">
        <v>136</v>
      </c>
      <c r="I8" s="207" t="s">
        <v>137</v>
      </c>
      <c r="J8" s="208" t="s">
        <v>18</v>
      </c>
      <c r="K8" s="209" t="s">
        <v>39</v>
      </c>
      <c r="L8" s="209" t="s">
        <v>65</v>
      </c>
      <c r="M8" s="209" t="s">
        <v>66</v>
      </c>
      <c r="N8" s="215" t="s">
        <v>166</v>
      </c>
      <c r="O8" s="209" t="s">
        <v>135</v>
      </c>
      <c r="P8" s="214" t="s">
        <v>136</v>
      </c>
      <c r="Q8" s="207" t="s">
        <v>137</v>
      </c>
    </row>
    <row r="9" spans="1:17" s="82" customFormat="1" ht="76.5" customHeight="1" thickBot="1" x14ac:dyDescent="0.25">
      <c r="A9" s="120" t="s">
        <v>150</v>
      </c>
      <c r="B9" s="208"/>
      <c r="C9" s="209"/>
      <c r="D9" s="209"/>
      <c r="E9" s="209"/>
      <c r="F9" s="216"/>
      <c r="G9" s="209"/>
      <c r="H9" s="214"/>
      <c r="I9" s="207"/>
      <c r="J9" s="208"/>
      <c r="K9" s="209"/>
      <c r="L9" s="209"/>
      <c r="M9" s="209"/>
      <c r="N9" s="216"/>
      <c r="O9" s="209"/>
      <c r="P9" s="214"/>
      <c r="Q9" s="207"/>
    </row>
    <row r="10" spans="1:17" s="82" customFormat="1" ht="30" customHeight="1" x14ac:dyDescent="0.25">
      <c r="A10" s="85" t="s">
        <v>181</v>
      </c>
      <c r="B10" s="224">
        <f>'Rashodi-POMOĆNA'!I8</f>
        <v>137495</v>
      </c>
      <c r="C10" s="225"/>
      <c r="D10" s="225"/>
      <c r="E10" s="226"/>
      <c r="F10" s="226"/>
      <c r="G10" s="226"/>
      <c r="H10" s="227"/>
      <c r="I10" s="228"/>
      <c r="J10" s="224">
        <f>'Rashodi-POMOĆNA'!P8</f>
        <v>144677</v>
      </c>
      <c r="K10" s="225"/>
      <c r="L10" s="225"/>
      <c r="M10" s="226"/>
      <c r="N10" s="226"/>
      <c r="O10" s="226"/>
      <c r="P10" s="227"/>
      <c r="Q10" s="228"/>
    </row>
    <row r="11" spans="1:17" s="82" customFormat="1" ht="30" customHeight="1" x14ac:dyDescent="0.25">
      <c r="A11" s="85" t="s">
        <v>182</v>
      </c>
      <c r="B11" s="229">
        <f>'Rashodi-POMOĆNA'!I93</f>
        <v>8500</v>
      </c>
      <c r="C11" s="230"/>
      <c r="D11" s="230"/>
      <c r="E11" s="230"/>
      <c r="F11" s="230"/>
      <c r="G11" s="230"/>
      <c r="H11" s="231"/>
      <c r="I11" s="232"/>
      <c r="J11" s="229">
        <f>'Rashodi-POMOĆNA'!I94</f>
        <v>8500</v>
      </c>
      <c r="K11" s="230"/>
      <c r="L11" s="230"/>
      <c r="M11" s="230"/>
      <c r="N11" s="230"/>
      <c r="O11" s="230"/>
      <c r="P11" s="231"/>
      <c r="Q11" s="232"/>
    </row>
    <row r="12" spans="1:17" s="82" customFormat="1" ht="30" customHeight="1" x14ac:dyDescent="0.25">
      <c r="A12" s="85" t="s">
        <v>203</v>
      </c>
      <c r="B12" s="229"/>
      <c r="C12" s="230"/>
      <c r="D12" s="230"/>
      <c r="E12" s="230"/>
      <c r="F12" s="230"/>
      <c r="G12" s="230"/>
      <c r="H12" s="231"/>
      <c r="I12" s="232"/>
      <c r="J12" s="229"/>
      <c r="K12" s="230"/>
      <c r="L12" s="230"/>
      <c r="M12" s="230">
        <v>1500</v>
      </c>
      <c r="N12" s="230"/>
      <c r="O12" s="230"/>
      <c r="P12" s="231"/>
      <c r="Q12" s="232"/>
    </row>
    <row r="13" spans="1:17" s="82" customFormat="1" ht="30" customHeight="1" x14ac:dyDescent="0.25">
      <c r="A13" s="85" t="s">
        <v>138</v>
      </c>
      <c r="B13" s="233"/>
      <c r="C13" s="230"/>
      <c r="D13" s="230"/>
      <c r="E13" s="234">
        <v>9000</v>
      </c>
      <c r="F13" s="234"/>
      <c r="G13" s="234"/>
      <c r="H13" s="231"/>
      <c r="I13" s="232"/>
      <c r="J13" s="233"/>
      <c r="K13" s="230"/>
      <c r="L13" s="230"/>
      <c r="M13" s="234">
        <v>7200</v>
      </c>
      <c r="N13" s="234"/>
      <c r="O13" s="234"/>
      <c r="P13" s="231"/>
      <c r="Q13" s="232"/>
    </row>
    <row r="14" spans="1:17" s="82" customFormat="1" ht="41.25" customHeight="1" x14ac:dyDescent="0.25">
      <c r="A14" s="85" t="s">
        <v>158</v>
      </c>
      <c r="B14" s="233"/>
      <c r="C14" s="230"/>
      <c r="D14" s="230"/>
      <c r="E14" s="234">
        <v>6000</v>
      </c>
      <c r="F14" s="234"/>
      <c r="G14" s="234"/>
      <c r="H14" s="231"/>
      <c r="I14" s="232"/>
      <c r="J14" s="233"/>
      <c r="K14" s="230"/>
      <c r="L14" s="230"/>
      <c r="M14" s="234">
        <v>7000</v>
      </c>
      <c r="N14" s="234"/>
      <c r="O14" s="234"/>
      <c r="P14" s="231"/>
      <c r="Q14" s="232"/>
    </row>
    <row r="15" spans="1:17" s="82" customFormat="1" ht="30" customHeight="1" x14ac:dyDescent="0.25">
      <c r="A15" s="85" t="s">
        <v>183</v>
      </c>
      <c r="B15" s="233"/>
      <c r="C15" s="230"/>
      <c r="D15" s="230"/>
      <c r="E15" s="234">
        <v>1200</v>
      </c>
      <c r="F15" s="234"/>
      <c r="G15" s="234"/>
      <c r="H15" s="231"/>
      <c r="I15" s="232"/>
      <c r="J15" s="233"/>
      <c r="K15" s="230"/>
      <c r="L15" s="230"/>
      <c r="M15" s="234">
        <v>1200</v>
      </c>
      <c r="N15" s="234"/>
      <c r="O15" s="234"/>
      <c r="P15" s="231"/>
      <c r="Q15" s="232"/>
    </row>
    <row r="16" spans="1:17" s="82" customFormat="1" ht="30" customHeight="1" x14ac:dyDescent="0.25">
      <c r="A16" s="85" t="s">
        <v>165</v>
      </c>
      <c r="B16" s="233"/>
      <c r="C16" s="230"/>
      <c r="D16" s="230"/>
      <c r="E16" s="234"/>
      <c r="F16" s="234">
        <v>2000</v>
      </c>
      <c r="G16" s="234"/>
      <c r="H16" s="231"/>
      <c r="I16" s="232"/>
      <c r="J16" s="233"/>
      <c r="K16" s="230"/>
      <c r="L16" s="230"/>
      <c r="M16" s="234"/>
      <c r="N16" s="234">
        <v>2000</v>
      </c>
      <c r="O16" s="234"/>
      <c r="P16" s="231"/>
      <c r="Q16" s="232"/>
    </row>
    <row r="17" spans="1:17" s="82" customFormat="1" ht="30" customHeight="1" x14ac:dyDescent="0.25">
      <c r="A17" s="86">
        <v>64132</v>
      </c>
      <c r="B17" s="233"/>
      <c r="C17" s="234"/>
      <c r="D17" s="234"/>
      <c r="E17" s="230"/>
      <c r="F17" s="230"/>
      <c r="G17" s="230"/>
      <c r="H17" s="231"/>
      <c r="I17" s="232"/>
      <c r="J17" s="233"/>
      <c r="K17" s="234"/>
      <c r="L17" s="234"/>
      <c r="M17" s="230"/>
      <c r="N17" s="230"/>
      <c r="O17" s="230"/>
      <c r="P17" s="231"/>
      <c r="Q17" s="232"/>
    </row>
    <row r="18" spans="1:17" s="82" customFormat="1" ht="30" customHeight="1" x14ac:dyDescent="0.25">
      <c r="A18" s="86">
        <v>65264</v>
      </c>
      <c r="B18" s="233"/>
      <c r="C18" s="234"/>
      <c r="D18" s="234">
        <v>4718</v>
      </c>
      <c r="E18" s="230"/>
      <c r="F18" s="230"/>
      <c r="G18" s="230"/>
      <c r="H18" s="231"/>
      <c r="I18" s="232"/>
      <c r="J18" s="233"/>
      <c r="K18" s="234"/>
      <c r="L18" s="234">
        <v>4718</v>
      </c>
      <c r="M18" s="230"/>
      <c r="N18" s="230"/>
      <c r="O18" s="230"/>
      <c r="P18" s="231"/>
      <c r="Q18" s="232"/>
    </row>
    <row r="19" spans="1:17" s="82" customFormat="1" ht="30" customHeight="1" x14ac:dyDescent="0.25">
      <c r="A19" s="86">
        <v>68311</v>
      </c>
      <c r="B19" s="233"/>
      <c r="C19" s="234"/>
      <c r="D19" s="234">
        <v>265</v>
      </c>
      <c r="E19" s="234"/>
      <c r="F19" s="234"/>
      <c r="G19" s="230"/>
      <c r="H19" s="231"/>
      <c r="I19" s="232"/>
      <c r="J19" s="233"/>
      <c r="K19" s="234"/>
      <c r="L19" s="234">
        <v>265</v>
      </c>
      <c r="M19" s="234"/>
      <c r="N19" s="234"/>
      <c r="O19" s="230"/>
      <c r="P19" s="231"/>
      <c r="Q19" s="232"/>
    </row>
    <row r="20" spans="1:17" s="82" customFormat="1" ht="30" customHeight="1" x14ac:dyDescent="0.25">
      <c r="A20" s="86"/>
      <c r="B20" s="233"/>
      <c r="C20" s="234"/>
      <c r="D20" s="234"/>
      <c r="E20" s="234"/>
      <c r="F20" s="234"/>
      <c r="G20" s="230"/>
      <c r="H20" s="231"/>
      <c r="I20" s="232"/>
      <c r="J20" s="233"/>
      <c r="K20" s="234"/>
      <c r="L20" s="234"/>
      <c r="M20" s="234"/>
      <c r="N20" s="234"/>
      <c r="O20" s="230"/>
      <c r="P20" s="231"/>
      <c r="Q20" s="232"/>
    </row>
    <row r="21" spans="1:17" s="82" customFormat="1" ht="30" customHeight="1" thickBot="1" x14ac:dyDescent="0.3">
      <c r="A21" s="87" t="s">
        <v>139</v>
      </c>
      <c r="B21" s="235"/>
      <c r="C21" s="236"/>
      <c r="D21" s="236"/>
      <c r="E21" s="236"/>
      <c r="F21" s="236"/>
      <c r="G21" s="237"/>
      <c r="H21" s="238"/>
      <c r="I21" s="239"/>
      <c r="J21" s="235"/>
      <c r="K21" s="236"/>
      <c r="L21" s="236">
        <v>814.13</v>
      </c>
      <c r="M21" s="236"/>
      <c r="N21" s="236"/>
      <c r="O21" s="237"/>
      <c r="P21" s="238"/>
      <c r="Q21" s="239"/>
    </row>
    <row r="22" spans="1:17" s="82" customFormat="1" ht="30" customHeight="1" thickBot="1" x14ac:dyDescent="0.3">
      <c r="A22" s="88" t="s">
        <v>140</v>
      </c>
      <c r="B22" s="244">
        <f>SUM(B10:B19)</f>
        <v>145995</v>
      </c>
      <c r="C22" s="245">
        <f>SUM(C10:C19)</f>
        <v>0</v>
      </c>
      <c r="D22" s="245">
        <f>SUM(D10:D21)</f>
        <v>4983</v>
      </c>
      <c r="E22" s="245">
        <f>SUM(E10:E21)</f>
        <v>16200</v>
      </c>
      <c r="F22" s="245">
        <f>SUM(F10:F21)</f>
        <v>2000</v>
      </c>
      <c r="G22" s="245">
        <f>SUM(G10:G21)</f>
        <v>0</v>
      </c>
      <c r="H22" s="245">
        <f>SUM(H10:H19)</f>
        <v>0</v>
      </c>
      <c r="I22" s="243">
        <f>SUM(I10:I19)</f>
        <v>0</v>
      </c>
      <c r="J22" s="244">
        <f>SUM(J10:J19)</f>
        <v>153177</v>
      </c>
      <c r="K22" s="245">
        <f>SUM(K10:K19)</f>
        <v>0</v>
      </c>
      <c r="L22" s="245">
        <f>SUM(L10:L21)</f>
        <v>5797.13</v>
      </c>
      <c r="M22" s="245">
        <f>SUM(M10:M21)</f>
        <v>16900</v>
      </c>
      <c r="N22" s="245">
        <f>SUM(N10:N21)</f>
        <v>2000</v>
      </c>
      <c r="O22" s="245">
        <f>SUM(O10:O21)</f>
        <v>0</v>
      </c>
      <c r="P22" s="245">
        <f>SUM(P10:P19)</f>
        <v>0</v>
      </c>
      <c r="Q22" s="240">
        <f>SUM(Q10:Q19)</f>
        <v>0</v>
      </c>
    </row>
    <row r="23" spans="1:17" s="82" customFormat="1" ht="30" customHeight="1" thickBot="1" x14ac:dyDescent="0.3">
      <c r="A23" s="88" t="s">
        <v>141</v>
      </c>
      <c r="B23" s="241">
        <f>SUM(B22:H22)</f>
        <v>169178</v>
      </c>
      <c r="C23" s="242"/>
      <c r="D23" s="242"/>
      <c r="E23" s="242"/>
      <c r="F23" s="242"/>
      <c r="G23" s="242"/>
      <c r="H23" s="242"/>
      <c r="I23" s="242"/>
      <c r="J23" s="241">
        <f>SUM(J22:P22)</f>
        <v>177874.13</v>
      </c>
      <c r="K23" s="242"/>
      <c r="L23" s="242"/>
      <c r="M23" s="242"/>
      <c r="N23" s="242"/>
      <c r="O23" s="242"/>
      <c r="P23" s="242"/>
      <c r="Q23" s="242"/>
    </row>
    <row r="24" spans="1:17" s="82" customFormat="1" ht="15" x14ac:dyDescent="0.2"/>
    <row r="25" spans="1:17" s="82" customFormat="1" ht="15.75" x14ac:dyDescent="0.25">
      <c r="A25" s="89"/>
      <c r="B25" s="90"/>
      <c r="E25" s="131"/>
      <c r="F25" s="90"/>
      <c r="H25" s="90"/>
      <c r="I25" s="90"/>
      <c r="J25" s="246"/>
      <c r="K25" s="246"/>
      <c r="L25" s="246"/>
      <c r="M25" s="246"/>
      <c r="N25" s="246"/>
      <c r="O25" s="246"/>
      <c r="P25" s="246"/>
      <c r="Q25" s="246"/>
    </row>
    <row r="26" spans="1:17" s="82" customFormat="1" ht="15" x14ac:dyDescent="0.2">
      <c r="B26" s="131"/>
      <c r="C26" s="131"/>
      <c r="D26" s="131"/>
      <c r="E26" s="131"/>
      <c r="F26" s="131"/>
      <c r="G26" s="131"/>
      <c r="H26" s="131"/>
      <c r="I26" s="131"/>
      <c r="J26" s="246"/>
      <c r="K26" s="246"/>
      <c r="L26" s="246"/>
      <c r="M26" s="246"/>
      <c r="N26" s="246"/>
      <c r="O26" s="246"/>
      <c r="P26" s="246"/>
      <c r="Q26" s="246"/>
    </row>
    <row r="27" spans="1:17" s="82" customFormat="1" ht="12" customHeight="1" x14ac:dyDescent="0.2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</row>
    <row r="28" spans="1:17" s="82" customFormat="1" ht="15" x14ac:dyDescent="0.2">
      <c r="A28" s="117"/>
      <c r="B28" s="112"/>
      <c r="C28" s="113"/>
      <c r="D28" s="114"/>
      <c r="E28" s="115"/>
      <c r="F28" s="115"/>
      <c r="G28" s="115"/>
      <c r="H28" s="112"/>
      <c r="I28" s="115"/>
      <c r="J28" s="246"/>
      <c r="K28" s="80"/>
      <c r="L28" s="80"/>
      <c r="M28" s="80"/>
      <c r="N28" s="80"/>
      <c r="O28" s="80"/>
      <c r="P28" s="80"/>
      <c r="Q28" s="80"/>
    </row>
    <row r="29" spans="1:17" s="82" customFormat="1" ht="15" x14ac:dyDescent="0.2">
      <c r="A29" s="111"/>
      <c r="B29" s="112"/>
      <c r="C29" s="116"/>
      <c r="D29" s="114"/>
      <c r="E29" s="115"/>
      <c r="F29" s="115"/>
      <c r="G29" s="115"/>
      <c r="H29" s="112"/>
      <c r="I29" s="115"/>
      <c r="J29" s="115"/>
    </row>
    <row r="30" spans="1:17" s="82" customFormat="1" ht="15" x14ac:dyDescent="0.2"/>
    <row r="31" spans="1:17" s="82" customFormat="1" ht="15" x14ac:dyDescent="0.2"/>
    <row r="32" spans="1:17" s="82" customFormat="1" ht="15" x14ac:dyDescent="0.2"/>
    <row r="33" spans="2:2" s="82" customFormat="1" ht="15" x14ac:dyDescent="0.2"/>
    <row r="34" spans="2:2" s="82" customFormat="1" ht="15" x14ac:dyDescent="0.2"/>
    <row r="35" spans="2:2" s="82" customFormat="1" ht="15" x14ac:dyDescent="0.2"/>
    <row r="36" spans="2:2" s="82" customFormat="1" ht="15" x14ac:dyDescent="0.2">
      <c r="B36" s="90"/>
    </row>
    <row r="37" spans="2:2" s="82" customFormat="1" ht="15" x14ac:dyDescent="0.2"/>
    <row r="38" spans="2:2" s="82" customFormat="1" ht="15" x14ac:dyDescent="0.2"/>
    <row r="39" spans="2:2" s="82" customFormat="1" ht="15" x14ac:dyDescent="0.2"/>
    <row r="40" spans="2:2" s="82" customFormat="1" ht="15" x14ac:dyDescent="0.2"/>
    <row r="41" spans="2:2" s="82" customFormat="1" ht="15" x14ac:dyDescent="0.2"/>
    <row r="42" spans="2:2" s="82" customFormat="1" ht="15" x14ac:dyDescent="0.2"/>
    <row r="43" spans="2:2" s="82" customFormat="1" ht="15" x14ac:dyDescent="0.2"/>
    <row r="44" spans="2:2" s="82" customFormat="1" ht="15" x14ac:dyDescent="0.2"/>
    <row r="45" spans="2:2" s="82" customFormat="1" ht="15" x14ac:dyDescent="0.2"/>
    <row r="46" spans="2:2" s="82" customFormat="1" ht="15" x14ac:dyDescent="0.2"/>
    <row r="47" spans="2:2" s="82" customFormat="1" ht="15" x14ac:dyDescent="0.2"/>
    <row r="48" spans="2:2" s="82" customFormat="1" ht="15" x14ac:dyDescent="0.2"/>
    <row r="49" s="82" customFormat="1" ht="15" x14ac:dyDescent="0.2"/>
    <row r="50" s="82" customFormat="1" ht="15" x14ac:dyDescent="0.2"/>
    <row r="51" s="82" customFormat="1" ht="15" x14ac:dyDescent="0.2"/>
    <row r="52" s="82" customFormat="1" ht="15" x14ac:dyDescent="0.2"/>
    <row r="53" s="82" customFormat="1" ht="15" x14ac:dyDescent="0.2"/>
    <row r="54" s="82" customFormat="1" ht="15" x14ac:dyDescent="0.2"/>
    <row r="55" s="82" customFormat="1" ht="15" x14ac:dyDescent="0.2"/>
    <row r="56" s="82" customFormat="1" ht="15" x14ac:dyDescent="0.2"/>
    <row r="57" s="82" customFormat="1" ht="15" x14ac:dyDescent="0.2"/>
    <row r="58" s="82" customFormat="1" ht="15" x14ac:dyDescent="0.2"/>
    <row r="59" s="82" customFormat="1" ht="15" x14ac:dyDescent="0.2"/>
    <row r="60" s="82" customFormat="1" ht="15" x14ac:dyDescent="0.2"/>
    <row r="61" s="82" customFormat="1" ht="15" x14ac:dyDescent="0.2"/>
    <row r="62" s="82" customFormat="1" ht="15" x14ac:dyDescent="0.2"/>
    <row r="63" s="82" customFormat="1" ht="15" x14ac:dyDescent="0.2"/>
    <row r="64" s="82" customFormat="1" ht="15" x14ac:dyDescent="0.2"/>
    <row r="65" s="82" customFormat="1" ht="15" x14ac:dyDescent="0.2"/>
    <row r="66" s="82" customFormat="1" ht="15" x14ac:dyDescent="0.2"/>
    <row r="67" s="82" customFormat="1" ht="15" x14ac:dyDescent="0.2"/>
    <row r="68" s="82" customFormat="1" ht="15" x14ac:dyDescent="0.2"/>
    <row r="69" s="82" customFormat="1" ht="15" x14ac:dyDescent="0.2"/>
    <row r="70" s="82" customFormat="1" ht="15" x14ac:dyDescent="0.2"/>
    <row r="71" s="82" customFormat="1" ht="15" x14ac:dyDescent="0.2"/>
    <row r="72" s="82" customFormat="1" ht="15" x14ac:dyDescent="0.2"/>
  </sheetData>
  <sheetProtection selectLockedCells="1" selectUnlockedCells="1"/>
  <mergeCells count="23">
    <mergeCell ref="A3:Q3"/>
    <mergeCell ref="A4:I4"/>
    <mergeCell ref="B7:I7"/>
    <mergeCell ref="J7:Q7"/>
    <mergeCell ref="B8:B9"/>
    <mergeCell ref="C8:C9"/>
    <mergeCell ref="D8:D9"/>
    <mergeCell ref="E8:E9"/>
    <mergeCell ref="G8:G9"/>
    <mergeCell ref="H8:H9"/>
    <mergeCell ref="P8:P9"/>
    <mergeCell ref="Q8:Q9"/>
    <mergeCell ref="N8:N9"/>
    <mergeCell ref="F8:F9"/>
    <mergeCell ref="B23:I23"/>
    <mergeCell ref="J23:Q23"/>
    <mergeCell ref="A27:Q27"/>
    <mergeCell ref="I8:I9"/>
    <mergeCell ref="J8:J9"/>
    <mergeCell ref="K8:K9"/>
    <mergeCell ref="L8:L9"/>
    <mergeCell ref="M8:M9"/>
    <mergeCell ref="O8:O9"/>
  </mergeCells>
  <pageMargins left="0.78740157480314965" right="0.78740157480314965" top="0.94488188976377963" bottom="0.47244094488188981" header="0.6692913385826772" footer="0.51181102362204722"/>
  <pageSetup paperSize="9" scale="70" firstPageNumber="0" orientation="landscape" horizontalDpi="300" verticalDpi="300" r:id="rId1"/>
  <headerFooter alignWithMargins="0">
    <oddHeader>&amp;L&amp;12GRADSKA KNJIŽNICA KSAVER ŠANDOR GJALSKI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AJ216"/>
  <sheetViews>
    <sheetView showWhiteSpace="0" view="pageLayout" zoomScale="80" zoomScaleNormal="80" zoomScalePageLayoutView="80" workbookViewId="0">
      <selection activeCell="S31" sqref="S31"/>
    </sheetView>
  </sheetViews>
  <sheetFormatPr defaultRowHeight="14.25" x14ac:dyDescent="0.2"/>
  <cols>
    <col min="1" max="1" width="5.28515625" style="50" customWidth="1"/>
    <col min="2" max="2" width="6.140625" style="50" customWidth="1"/>
    <col min="3" max="3" width="7.140625" style="78" customWidth="1"/>
    <col min="4" max="4" width="8.140625" style="78" customWidth="1"/>
    <col min="5" max="5" width="40.85546875" style="79" customWidth="1"/>
    <col min="6" max="7" width="0" style="50" hidden="1" customWidth="1"/>
    <col min="8" max="9" width="12.42578125" style="50" bestFit="1" customWidth="1"/>
    <col min="10" max="10" width="7.42578125" style="50" bestFit="1" customWidth="1"/>
    <col min="11" max="11" width="9.85546875" style="50" customWidth="1"/>
    <col min="12" max="12" width="11" style="50" bestFit="1" customWidth="1"/>
    <col min="13" max="13" width="9.7109375" style="50" bestFit="1" customWidth="1"/>
    <col min="14" max="14" width="7.42578125" style="50" bestFit="1" customWidth="1"/>
    <col min="15" max="16" width="12.42578125" style="50" bestFit="1" customWidth="1"/>
    <col min="17" max="17" width="7.42578125" style="50" bestFit="1" customWidth="1"/>
    <col min="18" max="18" width="9.85546875" style="50" customWidth="1"/>
    <col min="19" max="19" width="11" style="50" bestFit="1" customWidth="1"/>
    <col min="20" max="20" width="9.7109375" style="50" bestFit="1" customWidth="1"/>
    <col min="21" max="21" width="7.42578125" style="50" bestFit="1" customWidth="1"/>
    <col min="22" max="218" width="9.140625" style="50"/>
    <col min="219" max="219" width="7.28515625" style="50" bestFit="1" customWidth="1"/>
    <col min="220" max="220" width="6.7109375" style="50" customWidth="1"/>
    <col min="221" max="221" width="7.28515625" style="50" bestFit="1" customWidth="1"/>
    <col min="222" max="222" width="9.42578125" style="50" bestFit="1" customWidth="1"/>
    <col min="223" max="223" width="47.140625" style="50" customWidth="1"/>
    <col min="224" max="224" width="10.42578125" style="50" bestFit="1" customWidth="1"/>
    <col min="225" max="225" width="11.7109375" style="50" customWidth="1"/>
    <col min="226" max="226" width="7.7109375" style="50" bestFit="1" customWidth="1"/>
    <col min="227" max="227" width="10.28515625" style="50" customWidth="1"/>
    <col min="228" max="228" width="10" style="50" customWidth="1"/>
    <col min="229" max="230" width="8.140625" style="50" customWidth="1"/>
    <col min="231" max="232" width="0" style="50" hidden="1" customWidth="1"/>
    <col min="233" max="233" width="10.42578125" style="50" customWidth="1"/>
    <col min="234" max="234" width="10.42578125" style="50" bestFit="1" customWidth="1"/>
    <col min="235" max="235" width="7.7109375" style="50" bestFit="1" customWidth="1"/>
    <col min="236" max="236" width="11.5703125" style="50" customWidth="1"/>
    <col min="237" max="237" width="9.140625" style="50"/>
    <col min="238" max="238" width="8.5703125" style="50" customWidth="1"/>
    <col min="239" max="239" width="8" style="50" customWidth="1"/>
    <col min="240" max="474" width="9.140625" style="50"/>
    <col min="475" max="475" width="7.28515625" style="50" bestFit="1" customWidth="1"/>
    <col min="476" max="476" width="6.7109375" style="50" customWidth="1"/>
    <col min="477" max="477" width="7.28515625" style="50" bestFit="1" customWidth="1"/>
    <col min="478" max="478" width="9.42578125" style="50" bestFit="1" customWidth="1"/>
    <col min="479" max="479" width="47.140625" style="50" customWidth="1"/>
    <col min="480" max="480" width="10.42578125" style="50" bestFit="1" customWidth="1"/>
    <col min="481" max="481" width="11.7109375" style="50" customWidth="1"/>
    <col min="482" max="482" width="7.7109375" style="50" bestFit="1" customWidth="1"/>
    <col min="483" max="483" width="10.28515625" style="50" customWidth="1"/>
    <col min="484" max="484" width="10" style="50" customWidth="1"/>
    <col min="485" max="486" width="8.140625" style="50" customWidth="1"/>
    <col min="487" max="488" width="0" style="50" hidden="1" customWidth="1"/>
    <col min="489" max="489" width="10.42578125" style="50" customWidth="1"/>
    <col min="490" max="490" width="10.42578125" style="50" bestFit="1" customWidth="1"/>
    <col min="491" max="491" width="7.7109375" style="50" bestFit="1" customWidth="1"/>
    <col min="492" max="492" width="11.5703125" style="50" customWidth="1"/>
    <col min="493" max="493" width="9.140625" style="50"/>
    <col min="494" max="494" width="8.5703125" style="50" customWidth="1"/>
    <col min="495" max="495" width="8" style="50" customWidth="1"/>
    <col min="496" max="730" width="9.140625" style="50"/>
    <col min="731" max="731" width="7.28515625" style="50" bestFit="1" customWidth="1"/>
    <col min="732" max="732" width="6.7109375" style="50" customWidth="1"/>
    <col min="733" max="733" width="7.28515625" style="50" bestFit="1" customWidth="1"/>
    <col min="734" max="734" width="9.42578125" style="50" bestFit="1" customWidth="1"/>
    <col min="735" max="735" width="47.140625" style="50" customWidth="1"/>
    <col min="736" max="736" width="10.42578125" style="50" bestFit="1" customWidth="1"/>
    <col min="737" max="737" width="11.7109375" style="50" customWidth="1"/>
    <col min="738" max="738" width="7.7109375" style="50" bestFit="1" customWidth="1"/>
    <col min="739" max="739" width="10.28515625" style="50" customWidth="1"/>
    <col min="740" max="740" width="10" style="50" customWidth="1"/>
    <col min="741" max="742" width="8.140625" style="50" customWidth="1"/>
    <col min="743" max="744" width="0" style="50" hidden="1" customWidth="1"/>
    <col min="745" max="745" width="10.42578125" style="50" customWidth="1"/>
    <col min="746" max="746" width="10.42578125" style="50" bestFit="1" customWidth="1"/>
    <col min="747" max="747" width="7.7109375" style="50" bestFit="1" customWidth="1"/>
    <col min="748" max="748" width="11.5703125" style="50" customWidth="1"/>
    <col min="749" max="749" width="9.140625" style="50"/>
    <col min="750" max="750" width="8.5703125" style="50" customWidth="1"/>
    <col min="751" max="751" width="8" style="50" customWidth="1"/>
    <col min="752" max="986" width="9.140625" style="50"/>
    <col min="987" max="987" width="7.28515625" style="50" bestFit="1" customWidth="1"/>
    <col min="988" max="988" width="6.7109375" style="50" customWidth="1"/>
    <col min="989" max="989" width="7.28515625" style="50" bestFit="1" customWidth="1"/>
    <col min="990" max="990" width="9.42578125" style="50" bestFit="1" customWidth="1"/>
    <col min="991" max="991" width="47.140625" style="50" customWidth="1"/>
    <col min="992" max="992" width="10.42578125" style="50" bestFit="1" customWidth="1"/>
    <col min="993" max="993" width="11.7109375" style="50" customWidth="1"/>
    <col min="994" max="994" width="7.7109375" style="50" bestFit="1" customWidth="1"/>
    <col min="995" max="995" width="10.28515625" style="50" customWidth="1"/>
    <col min="996" max="996" width="10" style="50" customWidth="1"/>
    <col min="997" max="998" width="8.140625" style="50" customWidth="1"/>
    <col min="999" max="1000" width="0" style="50" hidden="1" customWidth="1"/>
    <col min="1001" max="1001" width="10.42578125" style="50" customWidth="1"/>
    <col min="1002" max="1002" width="10.42578125" style="50" bestFit="1" customWidth="1"/>
    <col min="1003" max="1003" width="7.7109375" style="50" bestFit="1" customWidth="1"/>
    <col min="1004" max="1004" width="11.5703125" style="50" customWidth="1"/>
    <col min="1005" max="1005" width="9.140625" style="50"/>
    <col min="1006" max="1006" width="8.5703125" style="50" customWidth="1"/>
    <col min="1007" max="1007" width="8" style="50" customWidth="1"/>
    <col min="1008" max="1242" width="9.140625" style="50"/>
    <col min="1243" max="1243" width="7.28515625" style="50" bestFit="1" customWidth="1"/>
    <col min="1244" max="1244" width="6.7109375" style="50" customWidth="1"/>
    <col min="1245" max="1245" width="7.28515625" style="50" bestFit="1" customWidth="1"/>
    <col min="1246" max="1246" width="9.42578125" style="50" bestFit="1" customWidth="1"/>
    <col min="1247" max="1247" width="47.140625" style="50" customWidth="1"/>
    <col min="1248" max="1248" width="10.42578125" style="50" bestFit="1" customWidth="1"/>
    <col min="1249" max="1249" width="11.7109375" style="50" customWidth="1"/>
    <col min="1250" max="1250" width="7.7109375" style="50" bestFit="1" customWidth="1"/>
    <col min="1251" max="1251" width="10.28515625" style="50" customWidth="1"/>
    <col min="1252" max="1252" width="10" style="50" customWidth="1"/>
    <col min="1253" max="1254" width="8.140625" style="50" customWidth="1"/>
    <col min="1255" max="1256" width="0" style="50" hidden="1" customWidth="1"/>
    <col min="1257" max="1257" width="10.42578125" style="50" customWidth="1"/>
    <col min="1258" max="1258" width="10.42578125" style="50" bestFit="1" customWidth="1"/>
    <col min="1259" max="1259" width="7.7109375" style="50" bestFit="1" customWidth="1"/>
    <col min="1260" max="1260" width="11.5703125" style="50" customWidth="1"/>
    <col min="1261" max="1261" width="9.140625" style="50"/>
    <col min="1262" max="1262" width="8.5703125" style="50" customWidth="1"/>
    <col min="1263" max="1263" width="8" style="50" customWidth="1"/>
    <col min="1264" max="1498" width="9.140625" style="50"/>
    <col min="1499" max="1499" width="7.28515625" style="50" bestFit="1" customWidth="1"/>
    <col min="1500" max="1500" width="6.7109375" style="50" customWidth="1"/>
    <col min="1501" max="1501" width="7.28515625" style="50" bestFit="1" customWidth="1"/>
    <col min="1502" max="1502" width="9.42578125" style="50" bestFit="1" customWidth="1"/>
    <col min="1503" max="1503" width="47.140625" style="50" customWidth="1"/>
    <col min="1504" max="1504" width="10.42578125" style="50" bestFit="1" customWidth="1"/>
    <col min="1505" max="1505" width="11.7109375" style="50" customWidth="1"/>
    <col min="1506" max="1506" width="7.7109375" style="50" bestFit="1" customWidth="1"/>
    <col min="1507" max="1507" width="10.28515625" style="50" customWidth="1"/>
    <col min="1508" max="1508" width="10" style="50" customWidth="1"/>
    <col min="1509" max="1510" width="8.140625" style="50" customWidth="1"/>
    <col min="1511" max="1512" width="0" style="50" hidden="1" customWidth="1"/>
    <col min="1513" max="1513" width="10.42578125" style="50" customWidth="1"/>
    <col min="1514" max="1514" width="10.42578125" style="50" bestFit="1" customWidth="1"/>
    <col min="1515" max="1515" width="7.7109375" style="50" bestFit="1" customWidth="1"/>
    <col min="1516" max="1516" width="11.5703125" style="50" customWidth="1"/>
    <col min="1517" max="1517" width="9.140625" style="50"/>
    <col min="1518" max="1518" width="8.5703125" style="50" customWidth="1"/>
    <col min="1519" max="1519" width="8" style="50" customWidth="1"/>
    <col min="1520" max="1754" width="9.140625" style="50"/>
    <col min="1755" max="1755" width="7.28515625" style="50" bestFit="1" customWidth="1"/>
    <col min="1756" max="1756" width="6.7109375" style="50" customWidth="1"/>
    <col min="1757" max="1757" width="7.28515625" style="50" bestFit="1" customWidth="1"/>
    <col min="1758" max="1758" width="9.42578125" style="50" bestFit="1" customWidth="1"/>
    <col min="1759" max="1759" width="47.140625" style="50" customWidth="1"/>
    <col min="1760" max="1760" width="10.42578125" style="50" bestFit="1" customWidth="1"/>
    <col min="1761" max="1761" width="11.7109375" style="50" customWidth="1"/>
    <col min="1762" max="1762" width="7.7109375" style="50" bestFit="1" customWidth="1"/>
    <col min="1763" max="1763" width="10.28515625" style="50" customWidth="1"/>
    <col min="1764" max="1764" width="10" style="50" customWidth="1"/>
    <col min="1765" max="1766" width="8.140625" style="50" customWidth="1"/>
    <col min="1767" max="1768" width="0" style="50" hidden="1" customWidth="1"/>
    <col min="1769" max="1769" width="10.42578125" style="50" customWidth="1"/>
    <col min="1770" max="1770" width="10.42578125" style="50" bestFit="1" customWidth="1"/>
    <col min="1771" max="1771" width="7.7109375" style="50" bestFit="1" customWidth="1"/>
    <col min="1772" max="1772" width="11.5703125" style="50" customWidth="1"/>
    <col min="1773" max="1773" width="9.140625" style="50"/>
    <col min="1774" max="1774" width="8.5703125" style="50" customWidth="1"/>
    <col min="1775" max="1775" width="8" style="50" customWidth="1"/>
    <col min="1776" max="2010" width="9.140625" style="50"/>
    <col min="2011" max="2011" width="7.28515625" style="50" bestFit="1" customWidth="1"/>
    <col min="2012" max="2012" width="6.7109375" style="50" customWidth="1"/>
    <col min="2013" max="2013" width="7.28515625" style="50" bestFit="1" customWidth="1"/>
    <col min="2014" max="2014" width="9.42578125" style="50" bestFit="1" customWidth="1"/>
    <col min="2015" max="2015" width="47.140625" style="50" customWidth="1"/>
    <col min="2016" max="2016" width="10.42578125" style="50" bestFit="1" customWidth="1"/>
    <col min="2017" max="2017" width="11.7109375" style="50" customWidth="1"/>
    <col min="2018" max="2018" width="7.7109375" style="50" bestFit="1" customWidth="1"/>
    <col min="2019" max="2019" width="10.28515625" style="50" customWidth="1"/>
    <col min="2020" max="2020" width="10" style="50" customWidth="1"/>
    <col min="2021" max="2022" width="8.140625" style="50" customWidth="1"/>
    <col min="2023" max="2024" width="0" style="50" hidden="1" customWidth="1"/>
    <col min="2025" max="2025" width="10.42578125" style="50" customWidth="1"/>
    <col min="2026" max="2026" width="10.42578125" style="50" bestFit="1" customWidth="1"/>
    <col min="2027" max="2027" width="7.7109375" style="50" bestFit="1" customWidth="1"/>
    <col min="2028" max="2028" width="11.5703125" style="50" customWidth="1"/>
    <col min="2029" max="2029" width="9.140625" style="50"/>
    <col min="2030" max="2030" width="8.5703125" style="50" customWidth="1"/>
    <col min="2031" max="2031" width="8" style="50" customWidth="1"/>
    <col min="2032" max="2266" width="9.140625" style="50"/>
    <col min="2267" max="2267" width="7.28515625" style="50" bestFit="1" customWidth="1"/>
    <col min="2268" max="2268" width="6.7109375" style="50" customWidth="1"/>
    <col min="2269" max="2269" width="7.28515625" style="50" bestFit="1" customWidth="1"/>
    <col min="2270" max="2270" width="9.42578125" style="50" bestFit="1" customWidth="1"/>
    <col min="2271" max="2271" width="47.140625" style="50" customWidth="1"/>
    <col min="2272" max="2272" width="10.42578125" style="50" bestFit="1" customWidth="1"/>
    <col min="2273" max="2273" width="11.7109375" style="50" customWidth="1"/>
    <col min="2274" max="2274" width="7.7109375" style="50" bestFit="1" customWidth="1"/>
    <col min="2275" max="2275" width="10.28515625" style="50" customWidth="1"/>
    <col min="2276" max="2276" width="10" style="50" customWidth="1"/>
    <col min="2277" max="2278" width="8.140625" style="50" customWidth="1"/>
    <col min="2279" max="2280" width="0" style="50" hidden="1" customWidth="1"/>
    <col min="2281" max="2281" width="10.42578125" style="50" customWidth="1"/>
    <col min="2282" max="2282" width="10.42578125" style="50" bestFit="1" customWidth="1"/>
    <col min="2283" max="2283" width="7.7109375" style="50" bestFit="1" customWidth="1"/>
    <col min="2284" max="2284" width="11.5703125" style="50" customWidth="1"/>
    <col min="2285" max="2285" width="9.140625" style="50"/>
    <col min="2286" max="2286" width="8.5703125" style="50" customWidth="1"/>
    <col min="2287" max="2287" width="8" style="50" customWidth="1"/>
    <col min="2288" max="2522" width="9.140625" style="50"/>
    <col min="2523" max="2523" width="7.28515625" style="50" bestFit="1" customWidth="1"/>
    <col min="2524" max="2524" width="6.7109375" style="50" customWidth="1"/>
    <col min="2525" max="2525" width="7.28515625" style="50" bestFit="1" customWidth="1"/>
    <col min="2526" max="2526" width="9.42578125" style="50" bestFit="1" customWidth="1"/>
    <col min="2527" max="2527" width="47.140625" style="50" customWidth="1"/>
    <col min="2528" max="2528" width="10.42578125" style="50" bestFit="1" customWidth="1"/>
    <col min="2529" max="2529" width="11.7109375" style="50" customWidth="1"/>
    <col min="2530" max="2530" width="7.7109375" style="50" bestFit="1" customWidth="1"/>
    <col min="2531" max="2531" width="10.28515625" style="50" customWidth="1"/>
    <col min="2532" max="2532" width="10" style="50" customWidth="1"/>
    <col min="2533" max="2534" width="8.140625" style="50" customWidth="1"/>
    <col min="2535" max="2536" width="0" style="50" hidden="1" customWidth="1"/>
    <col min="2537" max="2537" width="10.42578125" style="50" customWidth="1"/>
    <col min="2538" max="2538" width="10.42578125" style="50" bestFit="1" customWidth="1"/>
    <col min="2539" max="2539" width="7.7109375" style="50" bestFit="1" customWidth="1"/>
    <col min="2540" max="2540" width="11.5703125" style="50" customWidth="1"/>
    <col min="2541" max="2541" width="9.140625" style="50"/>
    <col min="2542" max="2542" width="8.5703125" style="50" customWidth="1"/>
    <col min="2543" max="2543" width="8" style="50" customWidth="1"/>
    <col min="2544" max="2778" width="9.140625" style="50"/>
    <col min="2779" max="2779" width="7.28515625" style="50" bestFit="1" customWidth="1"/>
    <col min="2780" max="2780" width="6.7109375" style="50" customWidth="1"/>
    <col min="2781" max="2781" width="7.28515625" style="50" bestFit="1" customWidth="1"/>
    <col min="2782" max="2782" width="9.42578125" style="50" bestFit="1" customWidth="1"/>
    <col min="2783" max="2783" width="47.140625" style="50" customWidth="1"/>
    <col min="2784" max="2784" width="10.42578125" style="50" bestFit="1" customWidth="1"/>
    <col min="2785" max="2785" width="11.7109375" style="50" customWidth="1"/>
    <col min="2786" max="2786" width="7.7109375" style="50" bestFit="1" customWidth="1"/>
    <col min="2787" max="2787" width="10.28515625" style="50" customWidth="1"/>
    <col min="2788" max="2788" width="10" style="50" customWidth="1"/>
    <col min="2789" max="2790" width="8.140625" style="50" customWidth="1"/>
    <col min="2791" max="2792" width="0" style="50" hidden="1" customWidth="1"/>
    <col min="2793" max="2793" width="10.42578125" style="50" customWidth="1"/>
    <col min="2794" max="2794" width="10.42578125" style="50" bestFit="1" customWidth="1"/>
    <col min="2795" max="2795" width="7.7109375" style="50" bestFit="1" customWidth="1"/>
    <col min="2796" max="2796" width="11.5703125" style="50" customWidth="1"/>
    <col min="2797" max="2797" width="9.140625" style="50"/>
    <col min="2798" max="2798" width="8.5703125" style="50" customWidth="1"/>
    <col min="2799" max="2799" width="8" style="50" customWidth="1"/>
    <col min="2800" max="3034" width="9.140625" style="50"/>
    <col min="3035" max="3035" width="7.28515625" style="50" bestFit="1" customWidth="1"/>
    <col min="3036" max="3036" width="6.7109375" style="50" customWidth="1"/>
    <col min="3037" max="3037" width="7.28515625" style="50" bestFit="1" customWidth="1"/>
    <col min="3038" max="3038" width="9.42578125" style="50" bestFit="1" customWidth="1"/>
    <col min="3039" max="3039" width="47.140625" style="50" customWidth="1"/>
    <col min="3040" max="3040" width="10.42578125" style="50" bestFit="1" customWidth="1"/>
    <col min="3041" max="3041" width="11.7109375" style="50" customWidth="1"/>
    <col min="3042" max="3042" width="7.7109375" style="50" bestFit="1" customWidth="1"/>
    <col min="3043" max="3043" width="10.28515625" style="50" customWidth="1"/>
    <col min="3044" max="3044" width="10" style="50" customWidth="1"/>
    <col min="3045" max="3046" width="8.140625" style="50" customWidth="1"/>
    <col min="3047" max="3048" width="0" style="50" hidden="1" customWidth="1"/>
    <col min="3049" max="3049" width="10.42578125" style="50" customWidth="1"/>
    <col min="3050" max="3050" width="10.42578125" style="50" bestFit="1" customWidth="1"/>
    <col min="3051" max="3051" width="7.7109375" style="50" bestFit="1" customWidth="1"/>
    <col min="3052" max="3052" width="11.5703125" style="50" customWidth="1"/>
    <col min="3053" max="3053" width="9.140625" style="50"/>
    <col min="3054" max="3054" width="8.5703125" style="50" customWidth="1"/>
    <col min="3055" max="3055" width="8" style="50" customWidth="1"/>
    <col min="3056" max="3290" width="9.140625" style="50"/>
    <col min="3291" max="3291" width="7.28515625" style="50" bestFit="1" customWidth="1"/>
    <col min="3292" max="3292" width="6.7109375" style="50" customWidth="1"/>
    <col min="3293" max="3293" width="7.28515625" style="50" bestFit="1" customWidth="1"/>
    <col min="3294" max="3294" width="9.42578125" style="50" bestFit="1" customWidth="1"/>
    <col min="3295" max="3295" width="47.140625" style="50" customWidth="1"/>
    <col min="3296" max="3296" width="10.42578125" style="50" bestFit="1" customWidth="1"/>
    <col min="3297" max="3297" width="11.7109375" style="50" customWidth="1"/>
    <col min="3298" max="3298" width="7.7109375" style="50" bestFit="1" customWidth="1"/>
    <col min="3299" max="3299" width="10.28515625" style="50" customWidth="1"/>
    <col min="3300" max="3300" width="10" style="50" customWidth="1"/>
    <col min="3301" max="3302" width="8.140625" style="50" customWidth="1"/>
    <col min="3303" max="3304" width="0" style="50" hidden="1" customWidth="1"/>
    <col min="3305" max="3305" width="10.42578125" style="50" customWidth="1"/>
    <col min="3306" max="3306" width="10.42578125" style="50" bestFit="1" customWidth="1"/>
    <col min="3307" max="3307" width="7.7109375" style="50" bestFit="1" customWidth="1"/>
    <col min="3308" max="3308" width="11.5703125" style="50" customWidth="1"/>
    <col min="3309" max="3309" width="9.140625" style="50"/>
    <col min="3310" max="3310" width="8.5703125" style="50" customWidth="1"/>
    <col min="3311" max="3311" width="8" style="50" customWidth="1"/>
    <col min="3312" max="3546" width="9.140625" style="50"/>
    <col min="3547" max="3547" width="7.28515625" style="50" bestFit="1" customWidth="1"/>
    <col min="3548" max="3548" width="6.7109375" style="50" customWidth="1"/>
    <col min="3549" max="3549" width="7.28515625" style="50" bestFit="1" customWidth="1"/>
    <col min="3550" max="3550" width="9.42578125" style="50" bestFit="1" customWidth="1"/>
    <col min="3551" max="3551" width="47.140625" style="50" customWidth="1"/>
    <col min="3552" max="3552" width="10.42578125" style="50" bestFit="1" customWidth="1"/>
    <col min="3553" max="3553" width="11.7109375" style="50" customWidth="1"/>
    <col min="3554" max="3554" width="7.7109375" style="50" bestFit="1" customWidth="1"/>
    <col min="3555" max="3555" width="10.28515625" style="50" customWidth="1"/>
    <col min="3556" max="3556" width="10" style="50" customWidth="1"/>
    <col min="3557" max="3558" width="8.140625" style="50" customWidth="1"/>
    <col min="3559" max="3560" width="0" style="50" hidden="1" customWidth="1"/>
    <col min="3561" max="3561" width="10.42578125" style="50" customWidth="1"/>
    <col min="3562" max="3562" width="10.42578125" style="50" bestFit="1" customWidth="1"/>
    <col min="3563" max="3563" width="7.7109375" style="50" bestFit="1" customWidth="1"/>
    <col min="3564" max="3564" width="11.5703125" style="50" customWidth="1"/>
    <col min="3565" max="3565" width="9.140625" style="50"/>
    <col min="3566" max="3566" width="8.5703125" style="50" customWidth="1"/>
    <col min="3567" max="3567" width="8" style="50" customWidth="1"/>
    <col min="3568" max="3802" width="9.140625" style="50"/>
    <col min="3803" max="3803" width="7.28515625" style="50" bestFit="1" customWidth="1"/>
    <col min="3804" max="3804" width="6.7109375" style="50" customWidth="1"/>
    <col min="3805" max="3805" width="7.28515625" style="50" bestFit="1" customWidth="1"/>
    <col min="3806" max="3806" width="9.42578125" style="50" bestFit="1" customWidth="1"/>
    <col min="3807" max="3807" width="47.140625" style="50" customWidth="1"/>
    <col min="3808" max="3808" width="10.42578125" style="50" bestFit="1" customWidth="1"/>
    <col min="3809" max="3809" width="11.7109375" style="50" customWidth="1"/>
    <col min="3810" max="3810" width="7.7109375" style="50" bestFit="1" customWidth="1"/>
    <col min="3811" max="3811" width="10.28515625" style="50" customWidth="1"/>
    <col min="3812" max="3812" width="10" style="50" customWidth="1"/>
    <col min="3813" max="3814" width="8.140625" style="50" customWidth="1"/>
    <col min="3815" max="3816" width="0" style="50" hidden="1" customWidth="1"/>
    <col min="3817" max="3817" width="10.42578125" style="50" customWidth="1"/>
    <col min="3818" max="3818" width="10.42578125" style="50" bestFit="1" customWidth="1"/>
    <col min="3819" max="3819" width="7.7109375" style="50" bestFit="1" customWidth="1"/>
    <col min="3820" max="3820" width="11.5703125" style="50" customWidth="1"/>
    <col min="3821" max="3821" width="9.140625" style="50"/>
    <col min="3822" max="3822" width="8.5703125" style="50" customWidth="1"/>
    <col min="3823" max="3823" width="8" style="50" customWidth="1"/>
    <col min="3824" max="4058" width="9.140625" style="50"/>
    <col min="4059" max="4059" width="7.28515625" style="50" bestFit="1" customWidth="1"/>
    <col min="4060" max="4060" width="6.7109375" style="50" customWidth="1"/>
    <col min="4061" max="4061" width="7.28515625" style="50" bestFit="1" customWidth="1"/>
    <col min="4062" max="4062" width="9.42578125" style="50" bestFit="1" customWidth="1"/>
    <col min="4063" max="4063" width="47.140625" style="50" customWidth="1"/>
    <col min="4064" max="4064" width="10.42578125" style="50" bestFit="1" customWidth="1"/>
    <col min="4065" max="4065" width="11.7109375" style="50" customWidth="1"/>
    <col min="4066" max="4066" width="7.7109375" style="50" bestFit="1" customWidth="1"/>
    <col min="4067" max="4067" width="10.28515625" style="50" customWidth="1"/>
    <col min="4068" max="4068" width="10" style="50" customWidth="1"/>
    <col min="4069" max="4070" width="8.140625" style="50" customWidth="1"/>
    <col min="4071" max="4072" width="0" style="50" hidden="1" customWidth="1"/>
    <col min="4073" max="4073" width="10.42578125" style="50" customWidth="1"/>
    <col min="4074" max="4074" width="10.42578125" style="50" bestFit="1" customWidth="1"/>
    <col min="4075" max="4075" width="7.7109375" style="50" bestFit="1" customWidth="1"/>
    <col min="4076" max="4076" width="11.5703125" style="50" customWidth="1"/>
    <col min="4077" max="4077" width="9.140625" style="50"/>
    <col min="4078" max="4078" width="8.5703125" style="50" customWidth="1"/>
    <col min="4079" max="4079" width="8" style="50" customWidth="1"/>
    <col min="4080" max="4314" width="9.140625" style="50"/>
    <col min="4315" max="4315" width="7.28515625" style="50" bestFit="1" customWidth="1"/>
    <col min="4316" max="4316" width="6.7109375" style="50" customWidth="1"/>
    <col min="4317" max="4317" width="7.28515625" style="50" bestFit="1" customWidth="1"/>
    <col min="4318" max="4318" width="9.42578125" style="50" bestFit="1" customWidth="1"/>
    <col min="4319" max="4319" width="47.140625" style="50" customWidth="1"/>
    <col min="4320" max="4320" width="10.42578125" style="50" bestFit="1" customWidth="1"/>
    <col min="4321" max="4321" width="11.7109375" style="50" customWidth="1"/>
    <col min="4322" max="4322" width="7.7109375" style="50" bestFit="1" customWidth="1"/>
    <col min="4323" max="4323" width="10.28515625" style="50" customWidth="1"/>
    <col min="4324" max="4324" width="10" style="50" customWidth="1"/>
    <col min="4325" max="4326" width="8.140625" style="50" customWidth="1"/>
    <col min="4327" max="4328" width="0" style="50" hidden="1" customWidth="1"/>
    <col min="4329" max="4329" width="10.42578125" style="50" customWidth="1"/>
    <col min="4330" max="4330" width="10.42578125" style="50" bestFit="1" customWidth="1"/>
    <col min="4331" max="4331" width="7.7109375" style="50" bestFit="1" customWidth="1"/>
    <col min="4332" max="4332" width="11.5703125" style="50" customWidth="1"/>
    <col min="4333" max="4333" width="9.140625" style="50"/>
    <col min="4334" max="4334" width="8.5703125" style="50" customWidth="1"/>
    <col min="4335" max="4335" width="8" style="50" customWidth="1"/>
    <col min="4336" max="4570" width="9.140625" style="50"/>
    <col min="4571" max="4571" width="7.28515625" style="50" bestFit="1" customWidth="1"/>
    <col min="4572" max="4572" width="6.7109375" style="50" customWidth="1"/>
    <col min="4573" max="4573" width="7.28515625" style="50" bestFit="1" customWidth="1"/>
    <col min="4574" max="4574" width="9.42578125" style="50" bestFit="1" customWidth="1"/>
    <col min="4575" max="4575" width="47.140625" style="50" customWidth="1"/>
    <col min="4576" max="4576" width="10.42578125" style="50" bestFit="1" customWidth="1"/>
    <col min="4577" max="4577" width="11.7109375" style="50" customWidth="1"/>
    <col min="4578" max="4578" width="7.7109375" style="50" bestFit="1" customWidth="1"/>
    <col min="4579" max="4579" width="10.28515625" style="50" customWidth="1"/>
    <col min="4580" max="4580" width="10" style="50" customWidth="1"/>
    <col min="4581" max="4582" width="8.140625" style="50" customWidth="1"/>
    <col min="4583" max="4584" width="0" style="50" hidden="1" customWidth="1"/>
    <col min="4585" max="4585" width="10.42578125" style="50" customWidth="1"/>
    <col min="4586" max="4586" width="10.42578125" style="50" bestFit="1" customWidth="1"/>
    <col min="4587" max="4587" width="7.7109375" style="50" bestFit="1" customWidth="1"/>
    <col min="4588" max="4588" width="11.5703125" style="50" customWidth="1"/>
    <col min="4589" max="4589" width="9.140625" style="50"/>
    <col min="4590" max="4590" width="8.5703125" style="50" customWidth="1"/>
    <col min="4591" max="4591" width="8" style="50" customWidth="1"/>
    <col min="4592" max="4826" width="9.140625" style="50"/>
    <col min="4827" max="4827" width="7.28515625" style="50" bestFit="1" customWidth="1"/>
    <col min="4828" max="4828" width="6.7109375" style="50" customWidth="1"/>
    <col min="4829" max="4829" width="7.28515625" style="50" bestFit="1" customWidth="1"/>
    <col min="4830" max="4830" width="9.42578125" style="50" bestFit="1" customWidth="1"/>
    <col min="4831" max="4831" width="47.140625" style="50" customWidth="1"/>
    <col min="4832" max="4832" width="10.42578125" style="50" bestFit="1" customWidth="1"/>
    <col min="4833" max="4833" width="11.7109375" style="50" customWidth="1"/>
    <col min="4834" max="4834" width="7.7109375" style="50" bestFit="1" customWidth="1"/>
    <col min="4835" max="4835" width="10.28515625" style="50" customWidth="1"/>
    <col min="4836" max="4836" width="10" style="50" customWidth="1"/>
    <col min="4837" max="4838" width="8.140625" style="50" customWidth="1"/>
    <col min="4839" max="4840" width="0" style="50" hidden="1" customWidth="1"/>
    <col min="4841" max="4841" width="10.42578125" style="50" customWidth="1"/>
    <col min="4842" max="4842" width="10.42578125" style="50" bestFit="1" customWidth="1"/>
    <col min="4843" max="4843" width="7.7109375" style="50" bestFit="1" customWidth="1"/>
    <col min="4844" max="4844" width="11.5703125" style="50" customWidth="1"/>
    <col min="4845" max="4845" width="9.140625" style="50"/>
    <col min="4846" max="4846" width="8.5703125" style="50" customWidth="1"/>
    <col min="4847" max="4847" width="8" style="50" customWidth="1"/>
    <col min="4848" max="5082" width="9.140625" style="50"/>
    <col min="5083" max="5083" width="7.28515625" style="50" bestFit="1" customWidth="1"/>
    <col min="5084" max="5084" width="6.7109375" style="50" customWidth="1"/>
    <col min="5085" max="5085" width="7.28515625" style="50" bestFit="1" customWidth="1"/>
    <col min="5086" max="5086" width="9.42578125" style="50" bestFit="1" customWidth="1"/>
    <col min="5087" max="5087" width="47.140625" style="50" customWidth="1"/>
    <col min="5088" max="5088" width="10.42578125" style="50" bestFit="1" customWidth="1"/>
    <col min="5089" max="5089" width="11.7109375" style="50" customWidth="1"/>
    <col min="5090" max="5090" width="7.7109375" style="50" bestFit="1" customWidth="1"/>
    <col min="5091" max="5091" width="10.28515625" style="50" customWidth="1"/>
    <col min="5092" max="5092" width="10" style="50" customWidth="1"/>
    <col min="5093" max="5094" width="8.140625" style="50" customWidth="1"/>
    <col min="5095" max="5096" width="0" style="50" hidden="1" customWidth="1"/>
    <col min="5097" max="5097" width="10.42578125" style="50" customWidth="1"/>
    <col min="5098" max="5098" width="10.42578125" style="50" bestFit="1" customWidth="1"/>
    <col min="5099" max="5099" width="7.7109375" style="50" bestFit="1" customWidth="1"/>
    <col min="5100" max="5100" width="11.5703125" style="50" customWidth="1"/>
    <col min="5101" max="5101" width="9.140625" style="50"/>
    <col min="5102" max="5102" width="8.5703125" style="50" customWidth="1"/>
    <col min="5103" max="5103" width="8" style="50" customWidth="1"/>
    <col min="5104" max="5338" width="9.140625" style="50"/>
    <col min="5339" max="5339" width="7.28515625" style="50" bestFit="1" customWidth="1"/>
    <col min="5340" max="5340" width="6.7109375" style="50" customWidth="1"/>
    <col min="5341" max="5341" width="7.28515625" style="50" bestFit="1" customWidth="1"/>
    <col min="5342" max="5342" width="9.42578125" style="50" bestFit="1" customWidth="1"/>
    <col min="5343" max="5343" width="47.140625" style="50" customWidth="1"/>
    <col min="5344" max="5344" width="10.42578125" style="50" bestFit="1" customWidth="1"/>
    <col min="5345" max="5345" width="11.7109375" style="50" customWidth="1"/>
    <col min="5346" max="5346" width="7.7109375" style="50" bestFit="1" customWidth="1"/>
    <col min="5347" max="5347" width="10.28515625" style="50" customWidth="1"/>
    <col min="5348" max="5348" width="10" style="50" customWidth="1"/>
    <col min="5349" max="5350" width="8.140625" style="50" customWidth="1"/>
    <col min="5351" max="5352" width="0" style="50" hidden="1" customWidth="1"/>
    <col min="5353" max="5353" width="10.42578125" style="50" customWidth="1"/>
    <col min="5354" max="5354" width="10.42578125" style="50" bestFit="1" customWidth="1"/>
    <col min="5355" max="5355" width="7.7109375" style="50" bestFit="1" customWidth="1"/>
    <col min="5356" max="5356" width="11.5703125" style="50" customWidth="1"/>
    <col min="5357" max="5357" width="9.140625" style="50"/>
    <col min="5358" max="5358" width="8.5703125" style="50" customWidth="1"/>
    <col min="5359" max="5359" width="8" style="50" customWidth="1"/>
    <col min="5360" max="5594" width="9.140625" style="50"/>
    <col min="5595" max="5595" width="7.28515625" style="50" bestFit="1" customWidth="1"/>
    <col min="5596" max="5596" width="6.7109375" style="50" customWidth="1"/>
    <col min="5597" max="5597" width="7.28515625" style="50" bestFit="1" customWidth="1"/>
    <col min="5598" max="5598" width="9.42578125" style="50" bestFit="1" customWidth="1"/>
    <col min="5599" max="5599" width="47.140625" style="50" customWidth="1"/>
    <col min="5600" max="5600" width="10.42578125" style="50" bestFit="1" customWidth="1"/>
    <col min="5601" max="5601" width="11.7109375" style="50" customWidth="1"/>
    <col min="5602" max="5602" width="7.7109375" style="50" bestFit="1" customWidth="1"/>
    <col min="5603" max="5603" width="10.28515625" style="50" customWidth="1"/>
    <col min="5604" max="5604" width="10" style="50" customWidth="1"/>
    <col min="5605" max="5606" width="8.140625" style="50" customWidth="1"/>
    <col min="5607" max="5608" width="0" style="50" hidden="1" customWidth="1"/>
    <col min="5609" max="5609" width="10.42578125" style="50" customWidth="1"/>
    <col min="5610" max="5610" width="10.42578125" style="50" bestFit="1" customWidth="1"/>
    <col min="5611" max="5611" width="7.7109375" style="50" bestFit="1" customWidth="1"/>
    <col min="5612" max="5612" width="11.5703125" style="50" customWidth="1"/>
    <col min="5613" max="5613" width="9.140625" style="50"/>
    <col min="5614" max="5614" width="8.5703125" style="50" customWidth="1"/>
    <col min="5615" max="5615" width="8" style="50" customWidth="1"/>
    <col min="5616" max="5850" width="9.140625" style="50"/>
    <col min="5851" max="5851" width="7.28515625" style="50" bestFit="1" customWidth="1"/>
    <col min="5852" max="5852" width="6.7109375" style="50" customWidth="1"/>
    <col min="5853" max="5853" width="7.28515625" style="50" bestFit="1" customWidth="1"/>
    <col min="5854" max="5854" width="9.42578125" style="50" bestFit="1" customWidth="1"/>
    <col min="5855" max="5855" width="47.140625" style="50" customWidth="1"/>
    <col min="5856" max="5856" width="10.42578125" style="50" bestFit="1" customWidth="1"/>
    <col min="5857" max="5857" width="11.7109375" style="50" customWidth="1"/>
    <col min="5858" max="5858" width="7.7109375" style="50" bestFit="1" customWidth="1"/>
    <col min="5859" max="5859" width="10.28515625" style="50" customWidth="1"/>
    <col min="5860" max="5860" width="10" style="50" customWidth="1"/>
    <col min="5861" max="5862" width="8.140625" style="50" customWidth="1"/>
    <col min="5863" max="5864" width="0" style="50" hidden="1" customWidth="1"/>
    <col min="5865" max="5865" width="10.42578125" style="50" customWidth="1"/>
    <col min="5866" max="5866" width="10.42578125" style="50" bestFit="1" customWidth="1"/>
    <col min="5867" max="5867" width="7.7109375" style="50" bestFit="1" customWidth="1"/>
    <col min="5868" max="5868" width="11.5703125" style="50" customWidth="1"/>
    <col min="5869" max="5869" width="9.140625" style="50"/>
    <col min="5870" max="5870" width="8.5703125" style="50" customWidth="1"/>
    <col min="5871" max="5871" width="8" style="50" customWidth="1"/>
    <col min="5872" max="6106" width="9.140625" style="50"/>
    <col min="6107" max="6107" width="7.28515625" style="50" bestFit="1" customWidth="1"/>
    <col min="6108" max="6108" width="6.7109375" style="50" customWidth="1"/>
    <col min="6109" max="6109" width="7.28515625" style="50" bestFit="1" customWidth="1"/>
    <col min="6110" max="6110" width="9.42578125" style="50" bestFit="1" customWidth="1"/>
    <col min="6111" max="6111" width="47.140625" style="50" customWidth="1"/>
    <col min="6112" max="6112" width="10.42578125" style="50" bestFit="1" customWidth="1"/>
    <col min="6113" max="6113" width="11.7109375" style="50" customWidth="1"/>
    <col min="6114" max="6114" width="7.7109375" style="50" bestFit="1" customWidth="1"/>
    <col min="6115" max="6115" width="10.28515625" style="50" customWidth="1"/>
    <col min="6116" max="6116" width="10" style="50" customWidth="1"/>
    <col min="6117" max="6118" width="8.140625" style="50" customWidth="1"/>
    <col min="6119" max="6120" width="0" style="50" hidden="1" customWidth="1"/>
    <col min="6121" max="6121" width="10.42578125" style="50" customWidth="1"/>
    <col min="6122" max="6122" width="10.42578125" style="50" bestFit="1" customWidth="1"/>
    <col min="6123" max="6123" width="7.7109375" style="50" bestFit="1" customWidth="1"/>
    <col min="6124" max="6124" width="11.5703125" style="50" customWidth="1"/>
    <col min="6125" max="6125" width="9.140625" style="50"/>
    <col min="6126" max="6126" width="8.5703125" style="50" customWidth="1"/>
    <col min="6127" max="6127" width="8" style="50" customWidth="1"/>
    <col min="6128" max="6362" width="9.140625" style="50"/>
    <col min="6363" max="6363" width="7.28515625" style="50" bestFit="1" customWidth="1"/>
    <col min="6364" max="6364" width="6.7109375" style="50" customWidth="1"/>
    <col min="6365" max="6365" width="7.28515625" style="50" bestFit="1" customWidth="1"/>
    <col min="6366" max="6366" width="9.42578125" style="50" bestFit="1" customWidth="1"/>
    <col min="6367" max="6367" width="47.140625" style="50" customWidth="1"/>
    <col min="6368" max="6368" width="10.42578125" style="50" bestFit="1" customWidth="1"/>
    <col min="6369" max="6369" width="11.7109375" style="50" customWidth="1"/>
    <col min="6370" max="6370" width="7.7109375" style="50" bestFit="1" customWidth="1"/>
    <col min="6371" max="6371" width="10.28515625" style="50" customWidth="1"/>
    <col min="6372" max="6372" width="10" style="50" customWidth="1"/>
    <col min="6373" max="6374" width="8.140625" style="50" customWidth="1"/>
    <col min="6375" max="6376" width="0" style="50" hidden="1" customWidth="1"/>
    <col min="6377" max="6377" width="10.42578125" style="50" customWidth="1"/>
    <col min="6378" max="6378" width="10.42578125" style="50" bestFit="1" customWidth="1"/>
    <col min="6379" max="6379" width="7.7109375" style="50" bestFit="1" customWidth="1"/>
    <col min="6380" max="6380" width="11.5703125" style="50" customWidth="1"/>
    <col min="6381" max="6381" width="9.140625" style="50"/>
    <col min="6382" max="6382" width="8.5703125" style="50" customWidth="1"/>
    <col min="6383" max="6383" width="8" style="50" customWidth="1"/>
    <col min="6384" max="6618" width="9.140625" style="50"/>
    <col min="6619" max="6619" width="7.28515625" style="50" bestFit="1" customWidth="1"/>
    <col min="6620" max="6620" width="6.7109375" style="50" customWidth="1"/>
    <col min="6621" max="6621" width="7.28515625" style="50" bestFit="1" customWidth="1"/>
    <col min="6622" max="6622" width="9.42578125" style="50" bestFit="1" customWidth="1"/>
    <col min="6623" max="6623" width="47.140625" style="50" customWidth="1"/>
    <col min="6624" max="6624" width="10.42578125" style="50" bestFit="1" customWidth="1"/>
    <col min="6625" max="6625" width="11.7109375" style="50" customWidth="1"/>
    <col min="6626" max="6626" width="7.7109375" style="50" bestFit="1" customWidth="1"/>
    <col min="6627" max="6627" width="10.28515625" style="50" customWidth="1"/>
    <col min="6628" max="6628" width="10" style="50" customWidth="1"/>
    <col min="6629" max="6630" width="8.140625" style="50" customWidth="1"/>
    <col min="6631" max="6632" width="0" style="50" hidden="1" customWidth="1"/>
    <col min="6633" max="6633" width="10.42578125" style="50" customWidth="1"/>
    <col min="6634" max="6634" width="10.42578125" style="50" bestFit="1" customWidth="1"/>
    <col min="6635" max="6635" width="7.7109375" style="50" bestFit="1" customWidth="1"/>
    <col min="6636" max="6636" width="11.5703125" style="50" customWidth="1"/>
    <col min="6637" max="6637" width="9.140625" style="50"/>
    <col min="6638" max="6638" width="8.5703125" style="50" customWidth="1"/>
    <col min="6639" max="6639" width="8" style="50" customWidth="1"/>
    <col min="6640" max="6874" width="9.140625" style="50"/>
    <col min="6875" max="6875" width="7.28515625" style="50" bestFit="1" customWidth="1"/>
    <col min="6876" max="6876" width="6.7109375" style="50" customWidth="1"/>
    <col min="6877" max="6877" width="7.28515625" style="50" bestFit="1" customWidth="1"/>
    <col min="6878" max="6878" width="9.42578125" style="50" bestFit="1" customWidth="1"/>
    <col min="6879" max="6879" width="47.140625" style="50" customWidth="1"/>
    <col min="6880" max="6880" width="10.42578125" style="50" bestFit="1" customWidth="1"/>
    <col min="6881" max="6881" width="11.7109375" style="50" customWidth="1"/>
    <col min="6882" max="6882" width="7.7109375" style="50" bestFit="1" customWidth="1"/>
    <col min="6883" max="6883" width="10.28515625" style="50" customWidth="1"/>
    <col min="6884" max="6884" width="10" style="50" customWidth="1"/>
    <col min="6885" max="6886" width="8.140625" style="50" customWidth="1"/>
    <col min="6887" max="6888" width="0" style="50" hidden="1" customWidth="1"/>
    <col min="6889" max="6889" width="10.42578125" style="50" customWidth="1"/>
    <col min="6890" max="6890" width="10.42578125" style="50" bestFit="1" customWidth="1"/>
    <col min="6891" max="6891" width="7.7109375" style="50" bestFit="1" customWidth="1"/>
    <col min="6892" max="6892" width="11.5703125" style="50" customWidth="1"/>
    <col min="6893" max="6893" width="9.140625" style="50"/>
    <col min="6894" max="6894" width="8.5703125" style="50" customWidth="1"/>
    <col min="6895" max="6895" width="8" style="50" customWidth="1"/>
    <col min="6896" max="7130" width="9.140625" style="50"/>
    <col min="7131" max="7131" width="7.28515625" style="50" bestFit="1" customWidth="1"/>
    <col min="7132" max="7132" width="6.7109375" style="50" customWidth="1"/>
    <col min="7133" max="7133" width="7.28515625" style="50" bestFit="1" customWidth="1"/>
    <col min="7134" max="7134" width="9.42578125" style="50" bestFit="1" customWidth="1"/>
    <col min="7135" max="7135" width="47.140625" style="50" customWidth="1"/>
    <col min="7136" max="7136" width="10.42578125" style="50" bestFit="1" customWidth="1"/>
    <col min="7137" max="7137" width="11.7109375" style="50" customWidth="1"/>
    <col min="7138" max="7138" width="7.7109375" style="50" bestFit="1" customWidth="1"/>
    <col min="7139" max="7139" width="10.28515625" style="50" customWidth="1"/>
    <col min="7140" max="7140" width="10" style="50" customWidth="1"/>
    <col min="7141" max="7142" width="8.140625" style="50" customWidth="1"/>
    <col min="7143" max="7144" width="0" style="50" hidden="1" customWidth="1"/>
    <col min="7145" max="7145" width="10.42578125" style="50" customWidth="1"/>
    <col min="7146" max="7146" width="10.42578125" style="50" bestFit="1" customWidth="1"/>
    <col min="7147" max="7147" width="7.7109375" style="50" bestFit="1" customWidth="1"/>
    <col min="7148" max="7148" width="11.5703125" style="50" customWidth="1"/>
    <col min="7149" max="7149" width="9.140625" style="50"/>
    <col min="7150" max="7150" width="8.5703125" style="50" customWidth="1"/>
    <col min="7151" max="7151" width="8" style="50" customWidth="1"/>
    <col min="7152" max="7386" width="9.140625" style="50"/>
    <col min="7387" max="7387" width="7.28515625" style="50" bestFit="1" customWidth="1"/>
    <col min="7388" max="7388" width="6.7109375" style="50" customWidth="1"/>
    <col min="7389" max="7389" width="7.28515625" style="50" bestFit="1" customWidth="1"/>
    <col min="7390" max="7390" width="9.42578125" style="50" bestFit="1" customWidth="1"/>
    <col min="7391" max="7391" width="47.140625" style="50" customWidth="1"/>
    <col min="7392" max="7392" width="10.42578125" style="50" bestFit="1" customWidth="1"/>
    <col min="7393" max="7393" width="11.7109375" style="50" customWidth="1"/>
    <col min="7394" max="7394" width="7.7109375" style="50" bestFit="1" customWidth="1"/>
    <col min="7395" max="7395" width="10.28515625" style="50" customWidth="1"/>
    <col min="7396" max="7396" width="10" style="50" customWidth="1"/>
    <col min="7397" max="7398" width="8.140625" style="50" customWidth="1"/>
    <col min="7399" max="7400" width="0" style="50" hidden="1" customWidth="1"/>
    <col min="7401" max="7401" width="10.42578125" style="50" customWidth="1"/>
    <col min="7402" max="7402" width="10.42578125" style="50" bestFit="1" customWidth="1"/>
    <col min="7403" max="7403" width="7.7109375" style="50" bestFit="1" customWidth="1"/>
    <col min="7404" max="7404" width="11.5703125" style="50" customWidth="1"/>
    <col min="7405" max="7405" width="9.140625" style="50"/>
    <col min="7406" max="7406" width="8.5703125" style="50" customWidth="1"/>
    <col min="7407" max="7407" width="8" style="50" customWidth="1"/>
    <col min="7408" max="7642" width="9.140625" style="50"/>
    <col min="7643" max="7643" width="7.28515625" style="50" bestFit="1" customWidth="1"/>
    <col min="7644" max="7644" width="6.7109375" style="50" customWidth="1"/>
    <col min="7645" max="7645" width="7.28515625" style="50" bestFit="1" customWidth="1"/>
    <col min="7646" max="7646" width="9.42578125" style="50" bestFit="1" customWidth="1"/>
    <col min="7647" max="7647" width="47.140625" style="50" customWidth="1"/>
    <col min="7648" max="7648" width="10.42578125" style="50" bestFit="1" customWidth="1"/>
    <col min="7649" max="7649" width="11.7109375" style="50" customWidth="1"/>
    <col min="7650" max="7650" width="7.7109375" style="50" bestFit="1" customWidth="1"/>
    <col min="7651" max="7651" width="10.28515625" style="50" customWidth="1"/>
    <col min="7652" max="7652" width="10" style="50" customWidth="1"/>
    <col min="7653" max="7654" width="8.140625" style="50" customWidth="1"/>
    <col min="7655" max="7656" width="0" style="50" hidden="1" customWidth="1"/>
    <col min="7657" max="7657" width="10.42578125" style="50" customWidth="1"/>
    <col min="7658" max="7658" width="10.42578125" style="50" bestFit="1" customWidth="1"/>
    <col min="7659" max="7659" width="7.7109375" style="50" bestFit="1" customWidth="1"/>
    <col min="7660" max="7660" width="11.5703125" style="50" customWidth="1"/>
    <col min="7661" max="7661" width="9.140625" style="50"/>
    <col min="7662" max="7662" width="8.5703125" style="50" customWidth="1"/>
    <col min="7663" max="7663" width="8" style="50" customWidth="1"/>
    <col min="7664" max="7898" width="9.140625" style="50"/>
    <col min="7899" max="7899" width="7.28515625" style="50" bestFit="1" customWidth="1"/>
    <col min="7900" max="7900" width="6.7109375" style="50" customWidth="1"/>
    <col min="7901" max="7901" width="7.28515625" style="50" bestFit="1" customWidth="1"/>
    <col min="7902" max="7902" width="9.42578125" style="50" bestFit="1" customWidth="1"/>
    <col min="7903" max="7903" width="47.140625" style="50" customWidth="1"/>
    <col min="7904" max="7904" width="10.42578125" style="50" bestFit="1" customWidth="1"/>
    <col min="7905" max="7905" width="11.7109375" style="50" customWidth="1"/>
    <col min="7906" max="7906" width="7.7109375" style="50" bestFit="1" customWidth="1"/>
    <col min="7907" max="7907" width="10.28515625" style="50" customWidth="1"/>
    <col min="7908" max="7908" width="10" style="50" customWidth="1"/>
    <col min="7909" max="7910" width="8.140625" style="50" customWidth="1"/>
    <col min="7911" max="7912" width="0" style="50" hidden="1" customWidth="1"/>
    <col min="7913" max="7913" width="10.42578125" style="50" customWidth="1"/>
    <col min="7914" max="7914" width="10.42578125" style="50" bestFit="1" customWidth="1"/>
    <col min="7915" max="7915" width="7.7109375" style="50" bestFit="1" customWidth="1"/>
    <col min="7916" max="7916" width="11.5703125" style="50" customWidth="1"/>
    <col min="7917" max="7917" width="9.140625" style="50"/>
    <col min="7918" max="7918" width="8.5703125" style="50" customWidth="1"/>
    <col min="7919" max="7919" width="8" style="50" customWidth="1"/>
    <col min="7920" max="8154" width="9.140625" style="50"/>
    <col min="8155" max="8155" width="7.28515625" style="50" bestFit="1" customWidth="1"/>
    <col min="8156" max="8156" width="6.7109375" style="50" customWidth="1"/>
    <col min="8157" max="8157" width="7.28515625" style="50" bestFit="1" customWidth="1"/>
    <col min="8158" max="8158" width="9.42578125" style="50" bestFit="1" customWidth="1"/>
    <col min="8159" max="8159" width="47.140625" style="50" customWidth="1"/>
    <col min="8160" max="8160" width="10.42578125" style="50" bestFit="1" customWidth="1"/>
    <col min="8161" max="8161" width="11.7109375" style="50" customWidth="1"/>
    <col min="8162" max="8162" width="7.7109375" style="50" bestFit="1" customWidth="1"/>
    <col min="8163" max="8163" width="10.28515625" style="50" customWidth="1"/>
    <col min="8164" max="8164" width="10" style="50" customWidth="1"/>
    <col min="8165" max="8166" width="8.140625" style="50" customWidth="1"/>
    <col min="8167" max="8168" width="0" style="50" hidden="1" customWidth="1"/>
    <col min="8169" max="8169" width="10.42578125" style="50" customWidth="1"/>
    <col min="8170" max="8170" width="10.42578125" style="50" bestFit="1" customWidth="1"/>
    <col min="8171" max="8171" width="7.7109375" style="50" bestFit="1" customWidth="1"/>
    <col min="8172" max="8172" width="11.5703125" style="50" customWidth="1"/>
    <col min="8173" max="8173" width="9.140625" style="50"/>
    <col min="8174" max="8174" width="8.5703125" style="50" customWidth="1"/>
    <col min="8175" max="8175" width="8" style="50" customWidth="1"/>
    <col min="8176" max="8410" width="9.140625" style="50"/>
    <col min="8411" max="8411" width="7.28515625" style="50" bestFit="1" customWidth="1"/>
    <col min="8412" max="8412" width="6.7109375" style="50" customWidth="1"/>
    <col min="8413" max="8413" width="7.28515625" style="50" bestFit="1" customWidth="1"/>
    <col min="8414" max="8414" width="9.42578125" style="50" bestFit="1" customWidth="1"/>
    <col min="8415" max="8415" width="47.140625" style="50" customWidth="1"/>
    <col min="8416" max="8416" width="10.42578125" style="50" bestFit="1" customWidth="1"/>
    <col min="8417" max="8417" width="11.7109375" style="50" customWidth="1"/>
    <col min="8418" max="8418" width="7.7109375" style="50" bestFit="1" customWidth="1"/>
    <col min="8419" max="8419" width="10.28515625" style="50" customWidth="1"/>
    <col min="8420" max="8420" width="10" style="50" customWidth="1"/>
    <col min="8421" max="8422" width="8.140625" style="50" customWidth="1"/>
    <col min="8423" max="8424" width="0" style="50" hidden="1" customWidth="1"/>
    <col min="8425" max="8425" width="10.42578125" style="50" customWidth="1"/>
    <col min="8426" max="8426" width="10.42578125" style="50" bestFit="1" customWidth="1"/>
    <col min="8427" max="8427" width="7.7109375" style="50" bestFit="1" customWidth="1"/>
    <col min="8428" max="8428" width="11.5703125" style="50" customWidth="1"/>
    <col min="8429" max="8429" width="9.140625" style="50"/>
    <col min="8430" max="8430" width="8.5703125" style="50" customWidth="1"/>
    <col min="8431" max="8431" width="8" style="50" customWidth="1"/>
    <col min="8432" max="8666" width="9.140625" style="50"/>
    <col min="8667" max="8667" width="7.28515625" style="50" bestFit="1" customWidth="1"/>
    <col min="8668" max="8668" width="6.7109375" style="50" customWidth="1"/>
    <col min="8669" max="8669" width="7.28515625" style="50" bestFit="1" customWidth="1"/>
    <col min="8670" max="8670" width="9.42578125" style="50" bestFit="1" customWidth="1"/>
    <col min="8671" max="8671" width="47.140625" style="50" customWidth="1"/>
    <col min="8672" max="8672" width="10.42578125" style="50" bestFit="1" customWidth="1"/>
    <col min="8673" max="8673" width="11.7109375" style="50" customWidth="1"/>
    <col min="8674" max="8674" width="7.7109375" style="50" bestFit="1" customWidth="1"/>
    <col min="8675" max="8675" width="10.28515625" style="50" customWidth="1"/>
    <col min="8676" max="8676" width="10" style="50" customWidth="1"/>
    <col min="8677" max="8678" width="8.140625" style="50" customWidth="1"/>
    <col min="8679" max="8680" width="0" style="50" hidden="1" customWidth="1"/>
    <col min="8681" max="8681" width="10.42578125" style="50" customWidth="1"/>
    <col min="8682" max="8682" width="10.42578125" style="50" bestFit="1" customWidth="1"/>
    <col min="8683" max="8683" width="7.7109375" style="50" bestFit="1" customWidth="1"/>
    <col min="8684" max="8684" width="11.5703125" style="50" customWidth="1"/>
    <col min="8685" max="8685" width="9.140625" style="50"/>
    <col min="8686" max="8686" width="8.5703125" style="50" customWidth="1"/>
    <col min="8687" max="8687" width="8" style="50" customWidth="1"/>
    <col min="8688" max="8922" width="9.140625" style="50"/>
    <col min="8923" max="8923" width="7.28515625" style="50" bestFit="1" customWidth="1"/>
    <col min="8924" max="8924" width="6.7109375" style="50" customWidth="1"/>
    <col min="8925" max="8925" width="7.28515625" style="50" bestFit="1" customWidth="1"/>
    <col min="8926" max="8926" width="9.42578125" style="50" bestFit="1" customWidth="1"/>
    <col min="8927" max="8927" width="47.140625" style="50" customWidth="1"/>
    <col min="8928" max="8928" width="10.42578125" style="50" bestFit="1" customWidth="1"/>
    <col min="8929" max="8929" width="11.7109375" style="50" customWidth="1"/>
    <col min="8930" max="8930" width="7.7109375" style="50" bestFit="1" customWidth="1"/>
    <col min="8931" max="8931" width="10.28515625" style="50" customWidth="1"/>
    <col min="8932" max="8932" width="10" style="50" customWidth="1"/>
    <col min="8933" max="8934" width="8.140625" style="50" customWidth="1"/>
    <col min="8935" max="8936" width="0" style="50" hidden="1" customWidth="1"/>
    <col min="8937" max="8937" width="10.42578125" style="50" customWidth="1"/>
    <col min="8938" max="8938" width="10.42578125" style="50" bestFit="1" customWidth="1"/>
    <col min="8939" max="8939" width="7.7109375" style="50" bestFit="1" customWidth="1"/>
    <col min="8940" max="8940" width="11.5703125" style="50" customWidth="1"/>
    <col min="8941" max="8941" width="9.140625" style="50"/>
    <col min="8942" max="8942" width="8.5703125" style="50" customWidth="1"/>
    <col min="8943" max="8943" width="8" style="50" customWidth="1"/>
    <col min="8944" max="9178" width="9.140625" style="50"/>
    <col min="9179" max="9179" width="7.28515625" style="50" bestFit="1" customWidth="1"/>
    <col min="9180" max="9180" width="6.7109375" style="50" customWidth="1"/>
    <col min="9181" max="9181" width="7.28515625" style="50" bestFit="1" customWidth="1"/>
    <col min="9182" max="9182" width="9.42578125" style="50" bestFit="1" customWidth="1"/>
    <col min="9183" max="9183" width="47.140625" style="50" customWidth="1"/>
    <col min="9184" max="9184" width="10.42578125" style="50" bestFit="1" customWidth="1"/>
    <col min="9185" max="9185" width="11.7109375" style="50" customWidth="1"/>
    <col min="9186" max="9186" width="7.7109375" style="50" bestFit="1" customWidth="1"/>
    <col min="9187" max="9187" width="10.28515625" style="50" customWidth="1"/>
    <col min="9188" max="9188" width="10" style="50" customWidth="1"/>
    <col min="9189" max="9190" width="8.140625" style="50" customWidth="1"/>
    <col min="9191" max="9192" width="0" style="50" hidden="1" customWidth="1"/>
    <col min="9193" max="9193" width="10.42578125" style="50" customWidth="1"/>
    <col min="9194" max="9194" width="10.42578125" style="50" bestFit="1" customWidth="1"/>
    <col min="9195" max="9195" width="7.7109375" style="50" bestFit="1" customWidth="1"/>
    <col min="9196" max="9196" width="11.5703125" style="50" customWidth="1"/>
    <col min="9197" max="9197" width="9.140625" style="50"/>
    <col min="9198" max="9198" width="8.5703125" style="50" customWidth="1"/>
    <col min="9199" max="9199" width="8" style="50" customWidth="1"/>
    <col min="9200" max="9434" width="9.140625" style="50"/>
    <col min="9435" max="9435" width="7.28515625" style="50" bestFit="1" customWidth="1"/>
    <col min="9436" max="9436" width="6.7109375" style="50" customWidth="1"/>
    <col min="9437" max="9437" width="7.28515625" style="50" bestFit="1" customWidth="1"/>
    <col min="9438" max="9438" width="9.42578125" style="50" bestFit="1" customWidth="1"/>
    <col min="9439" max="9439" width="47.140625" style="50" customWidth="1"/>
    <col min="9440" max="9440" width="10.42578125" style="50" bestFit="1" customWidth="1"/>
    <col min="9441" max="9441" width="11.7109375" style="50" customWidth="1"/>
    <col min="9442" max="9442" width="7.7109375" style="50" bestFit="1" customWidth="1"/>
    <col min="9443" max="9443" width="10.28515625" style="50" customWidth="1"/>
    <col min="9444" max="9444" width="10" style="50" customWidth="1"/>
    <col min="9445" max="9446" width="8.140625" style="50" customWidth="1"/>
    <col min="9447" max="9448" width="0" style="50" hidden="1" customWidth="1"/>
    <col min="9449" max="9449" width="10.42578125" style="50" customWidth="1"/>
    <col min="9450" max="9450" width="10.42578125" style="50" bestFit="1" customWidth="1"/>
    <col min="9451" max="9451" width="7.7109375" style="50" bestFit="1" customWidth="1"/>
    <col min="9452" max="9452" width="11.5703125" style="50" customWidth="1"/>
    <col min="9453" max="9453" width="9.140625" style="50"/>
    <col min="9454" max="9454" width="8.5703125" style="50" customWidth="1"/>
    <col min="9455" max="9455" width="8" style="50" customWidth="1"/>
    <col min="9456" max="9690" width="9.140625" style="50"/>
    <col min="9691" max="9691" width="7.28515625" style="50" bestFit="1" customWidth="1"/>
    <col min="9692" max="9692" width="6.7109375" style="50" customWidth="1"/>
    <col min="9693" max="9693" width="7.28515625" style="50" bestFit="1" customWidth="1"/>
    <col min="9694" max="9694" width="9.42578125" style="50" bestFit="1" customWidth="1"/>
    <col min="9695" max="9695" width="47.140625" style="50" customWidth="1"/>
    <col min="9696" max="9696" width="10.42578125" style="50" bestFit="1" customWidth="1"/>
    <col min="9697" max="9697" width="11.7109375" style="50" customWidth="1"/>
    <col min="9698" max="9698" width="7.7109375" style="50" bestFit="1" customWidth="1"/>
    <col min="9699" max="9699" width="10.28515625" style="50" customWidth="1"/>
    <col min="9700" max="9700" width="10" style="50" customWidth="1"/>
    <col min="9701" max="9702" width="8.140625" style="50" customWidth="1"/>
    <col min="9703" max="9704" width="0" style="50" hidden="1" customWidth="1"/>
    <col min="9705" max="9705" width="10.42578125" style="50" customWidth="1"/>
    <col min="9706" max="9706" width="10.42578125" style="50" bestFit="1" customWidth="1"/>
    <col min="9707" max="9707" width="7.7109375" style="50" bestFit="1" customWidth="1"/>
    <col min="9708" max="9708" width="11.5703125" style="50" customWidth="1"/>
    <col min="9709" max="9709" width="9.140625" style="50"/>
    <col min="9710" max="9710" width="8.5703125" style="50" customWidth="1"/>
    <col min="9711" max="9711" width="8" style="50" customWidth="1"/>
    <col min="9712" max="9946" width="9.140625" style="50"/>
    <col min="9947" max="9947" width="7.28515625" style="50" bestFit="1" customWidth="1"/>
    <col min="9948" max="9948" width="6.7109375" style="50" customWidth="1"/>
    <col min="9949" max="9949" width="7.28515625" style="50" bestFit="1" customWidth="1"/>
    <col min="9950" max="9950" width="9.42578125" style="50" bestFit="1" customWidth="1"/>
    <col min="9951" max="9951" width="47.140625" style="50" customWidth="1"/>
    <col min="9952" max="9952" width="10.42578125" style="50" bestFit="1" customWidth="1"/>
    <col min="9953" max="9953" width="11.7109375" style="50" customWidth="1"/>
    <col min="9954" max="9954" width="7.7109375" style="50" bestFit="1" customWidth="1"/>
    <col min="9955" max="9955" width="10.28515625" style="50" customWidth="1"/>
    <col min="9956" max="9956" width="10" style="50" customWidth="1"/>
    <col min="9957" max="9958" width="8.140625" style="50" customWidth="1"/>
    <col min="9959" max="9960" width="0" style="50" hidden="1" customWidth="1"/>
    <col min="9961" max="9961" width="10.42578125" style="50" customWidth="1"/>
    <col min="9962" max="9962" width="10.42578125" style="50" bestFit="1" customWidth="1"/>
    <col min="9963" max="9963" width="7.7109375" style="50" bestFit="1" customWidth="1"/>
    <col min="9964" max="9964" width="11.5703125" style="50" customWidth="1"/>
    <col min="9965" max="9965" width="9.140625" style="50"/>
    <col min="9966" max="9966" width="8.5703125" style="50" customWidth="1"/>
    <col min="9967" max="9967" width="8" style="50" customWidth="1"/>
    <col min="9968" max="10202" width="9.140625" style="50"/>
    <col min="10203" max="10203" width="7.28515625" style="50" bestFit="1" customWidth="1"/>
    <col min="10204" max="10204" width="6.7109375" style="50" customWidth="1"/>
    <col min="10205" max="10205" width="7.28515625" style="50" bestFit="1" customWidth="1"/>
    <col min="10206" max="10206" width="9.42578125" style="50" bestFit="1" customWidth="1"/>
    <col min="10207" max="10207" width="47.140625" style="50" customWidth="1"/>
    <col min="10208" max="10208" width="10.42578125" style="50" bestFit="1" customWidth="1"/>
    <col min="10209" max="10209" width="11.7109375" style="50" customWidth="1"/>
    <col min="10210" max="10210" width="7.7109375" style="50" bestFit="1" customWidth="1"/>
    <col min="10211" max="10211" width="10.28515625" style="50" customWidth="1"/>
    <col min="10212" max="10212" width="10" style="50" customWidth="1"/>
    <col min="10213" max="10214" width="8.140625" style="50" customWidth="1"/>
    <col min="10215" max="10216" width="0" style="50" hidden="1" customWidth="1"/>
    <col min="10217" max="10217" width="10.42578125" style="50" customWidth="1"/>
    <col min="10218" max="10218" width="10.42578125" style="50" bestFit="1" customWidth="1"/>
    <col min="10219" max="10219" width="7.7109375" style="50" bestFit="1" customWidth="1"/>
    <col min="10220" max="10220" width="11.5703125" style="50" customWidth="1"/>
    <col min="10221" max="10221" width="9.140625" style="50"/>
    <col min="10222" max="10222" width="8.5703125" style="50" customWidth="1"/>
    <col min="10223" max="10223" width="8" style="50" customWidth="1"/>
    <col min="10224" max="10458" width="9.140625" style="50"/>
    <col min="10459" max="10459" width="7.28515625" style="50" bestFit="1" customWidth="1"/>
    <col min="10460" max="10460" width="6.7109375" style="50" customWidth="1"/>
    <col min="10461" max="10461" width="7.28515625" style="50" bestFit="1" customWidth="1"/>
    <col min="10462" max="10462" width="9.42578125" style="50" bestFit="1" customWidth="1"/>
    <col min="10463" max="10463" width="47.140625" style="50" customWidth="1"/>
    <col min="10464" max="10464" width="10.42578125" style="50" bestFit="1" customWidth="1"/>
    <col min="10465" max="10465" width="11.7109375" style="50" customWidth="1"/>
    <col min="10466" max="10466" width="7.7109375" style="50" bestFit="1" customWidth="1"/>
    <col min="10467" max="10467" width="10.28515625" style="50" customWidth="1"/>
    <col min="10468" max="10468" width="10" style="50" customWidth="1"/>
    <col min="10469" max="10470" width="8.140625" style="50" customWidth="1"/>
    <col min="10471" max="10472" width="0" style="50" hidden="1" customWidth="1"/>
    <col min="10473" max="10473" width="10.42578125" style="50" customWidth="1"/>
    <col min="10474" max="10474" width="10.42578125" style="50" bestFit="1" customWidth="1"/>
    <col min="10475" max="10475" width="7.7109375" style="50" bestFit="1" customWidth="1"/>
    <col min="10476" max="10476" width="11.5703125" style="50" customWidth="1"/>
    <col min="10477" max="10477" width="9.140625" style="50"/>
    <col min="10478" max="10478" width="8.5703125" style="50" customWidth="1"/>
    <col min="10479" max="10479" width="8" style="50" customWidth="1"/>
    <col min="10480" max="10714" width="9.140625" style="50"/>
    <col min="10715" max="10715" width="7.28515625" style="50" bestFit="1" customWidth="1"/>
    <col min="10716" max="10716" width="6.7109375" style="50" customWidth="1"/>
    <col min="10717" max="10717" width="7.28515625" style="50" bestFit="1" customWidth="1"/>
    <col min="10718" max="10718" width="9.42578125" style="50" bestFit="1" customWidth="1"/>
    <col min="10719" max="10719" width="47.140625" style="50" customWidth="1"/>
    <col min="10720" max="10720" width="10.42578125" style="50" bestFit="1" customWidth="1"/>
    <col min="10721" max="10721" width="11.7109375" style="50" customWidth="1"/>
    <col min="10722" max="10722" width="7.7109375" style="50" bestFit="1" customWidth="1"/>
    <col min="10723" max="10723" width="10.28515625" style="50" customWidth="1"/>
    <col min="10724" max="10724" width="10" style="50" customWidth="1"/>
    <col min="10725" max="10726" width="8.140625" style="50" customWidth="1"/>
    <col min="10727" max="10728" width="0" style="50" hidden="1" customWidth="1"/>
    <col min="10729" max="10729" width="10.42578125" style="50" customWidth="1"/>
    <col min="10730" max="10730" width="10.42578125" style="50" bestFit="1" customWidth="1"/>
    <col min="10731" max="10731" width="7.7109375" style="50" bestFit="1" customWidth="1"/>
    <col min="10732" max="10732" width="11.5703125" style="50" customWidth="1"/>
    <col min="10733" max="10733" width="9.140625" style="50"/>
    <col min="10734" max="10734" width="8.5703125" style="50" customWidth="1"/>
    <col min="10735" max="10735" width="8" style="50" customWidth="1"/>
    <col min="10736" max="10970" width="9.140625" style="50"/>
    <col min="10971" max="10971" width="7.28515625" style="50" bestFit="1" customWidth="1"/>
    <col min="10972" max="10972" width="6.7109375" style="50" customWidth="1"/>
    <col min="10973" max="10973" width="7.28515625" style="50" bestFit="1" customWidth="1"/>
    <col min="10974" max="10974" width="9.42578125" style="50" bestFit="1" customWidth="1"/>
    <col min="10975" max="10975" width="47.140625" style="50" customWidth="1"/>
    <col min="10976" max="10976" width="10.42578125" style="50" bestFit="1" customWidth="1"/>
    <col min="10977" max="10977" width="11.7109375" style="50" customWidth="1"/>
    <col min="10978" max="10978" width="7.7109375" style="50" bestFit="1" customWidth="1"/>
    <col min="10979" max="10979" width="10.28515625" style="50" customWidth="1"/>
    <col min="10980" max="10980" width="10" style="50" customWidth="1"/>
    <col min="10981" max="10982" width="8.140625" style="50" customWidth="1"/>
    <col min="10983" max="10984" width="0" style="50" hidden="1" customWidth="1"/>
    <col min="10985" max="10985" width="10.42578125" style="50" customWidth="1"/>
    <col min="10986" max="10986" width="10.42578125" style="50" bestFit="1" customWidth="1"/>
    <col min="10987" max="10987" width="7.7109375" style="50" bestFit="1" customWidth="1"/>
    <col min="10988" max="10988" width="11.5703125" style="50" customWidth="1"/>
    <col min="10989" max="10989" width="9.140625" style="50"/>
    <col min="10990" max="10990" width="8.5703125" style="50" customWidth="1"/>
    <col min="10991" max="10991" width="8" style="50" customWidth="1"/>
    <col min="10992" max="11226" width="9.140625" style="50"/>
    <col min="11227" max="11227" width="7.28515625" style="50" bestFit="1" customWidth="1"/>
    <col min="11228" max="11228" width="6.7109375" style="50" customWidth="1"/>
    <col min="11229" max="11229" width="7.28515625" style="50" bestFit="1" customWidth="1"/>
    <col min="11230" max="11230" width="9.42578125" style="50" bestFit="1" customWidth="1"/>
    <col min="11231" max="11231" width="47.140625" style="50" customWidth="1"/>
    <col min="11232" max="11232" width="10.42578125" style="50" bestFit="1" customWidth="1"/>
    <col min="11233" max="11233" width="11.7109375" style="50" customWidth="1"/>
    <col min="11234" max="11234" width="7.7109375" style="50" bestFit="1" customWidth="1"/>
    <col min="11235" max="11235" width="10.28515625" style="50" customWidth="1"/>
    <col min="11236" max="11236" width="10" style="50" customWidth="1"/>
    <col min="11237" max="11238" width="8.140625" style="50" customWidth="1"/>
    <col min="11239" max="11240" width="0" style="50" hidden="1" customWidth="1"/>
    <col min="11241" max="11241" width="10.42578125" style="50" customWidth="1"/>
    <col min="11242" max="11242" width="10.42578125" style="50" bestFit="1" customWidth="1"/>
    <col min="11243" max="11243" width="7.7109375" style="50" bestFit="1" customWidth="1"/>
    <col min="11244" max="11244" width="11.5703125" style="50" customWidth="1"/>
    <col min="11245" max="11245" width="9.140625" style="50"/>
    <col min="11246" max="11246" width="8.5703125" style="50" customWidth="1"/>
    <col min="11247" max="11247" width="8" style="50" customWidth="1"/>
    <col min="11248" max="11482" width="9.140625" style="50"/>
    <col min="11483" max="11483" width="7.28515625" style="50" bestFit="1" customWidth="1"/>
    <col min="11484" max="11484" width="6.7109375" style="50" customWidth="1"/>
    <col min="11485" max="11485" width="7.28515625" style="50" bestFit="1" customWidth="1"/>
    <col min="11486" max="11486" width="9.42578125" style="50" bestFit="1" customWidth="1"/>
    <col min="11487" max="11487" width="47.140625" style="50" customWidth="1"/>
    <col min="11488" max="11488" width="10.42578125" style="50" bestFit="1" customWidth="1"/>
    <col min="11489" max="11489" width="11.7109375" style="50" customWidth="1"/>
    <col min="11490" max="11490" width="7.7109375" style="50" bestFit="1" customWidth="1"/>
    <col min="11491" max="11491" width="10.28515625" style="50" customWidth="1"/>
    <col min="11492" max="11492" width="10" style="50" customWidth="1"/>
    <col min="11493" max="11494" width="8.140625" style="50" customWidth="1"/>
    <col min="11495" max="11496" width="0" style="50" hidden="1" customWidth="1"/>
    <col min="11497" max="11497" width="10.42578125" style="50" customWidth="1"/>
    <col min="11498" max="11498" width="10.42578125" style="50" bestFit="1" customWidth="1"/>
    <col min="11499" max="11499" width="7.7109375" style="50" bestFit="1" customWidth="1"/>
    <col min="11500" max="11500" width="11.5703125" style="50" customWidth="1"/>
    <col min="11501" max="11501" width="9.140625" style="50"/>
    <col min="11502" max="11502" width="8.5703125" style="50" customWidth="1"/>
    <col min="11503" max="11503" width="8" style="50" customWidth="1"/>
    <col min="11504" max="11738" width="9.140625" style="50"/>
    <col min="11739" max="11739" width="7.28515625" style="50" bestFit="1" customWidth="1"/>
    <col min="11740" max="11740" width="6.7109375" style="50" customWidth="1"/>
    <col min="11741" max="11741" width="7.28515625" style="50" bestFit="1" customWidth="1"/>
    <col min="11742" max="11742" width="9.42578125" style="50" bestFit="1" customWidth="1"/>
    <col min="11743" max="11743" width="47.140625" style="50" customWidth="1"/>
    <col min="11744" max="11744" width="10.42578125" style="50" bestFit="1" customWidth="1"/>
    <col min="11745" max="11745" width="11.7109375" style="50" customWidth="1"/>
    <col min="11746" max="11746" width="7.7109375" style="50" bestFit="1" customWidth="1"/>
    <col min="11747" max="11747" width="10.28515625" style="50" customWidth="1"/>
    <col min="11748" max="11748" width="10" style="50" customWidth="1"/>
    <col min="11749" max="11750" width="8.140625" style="50" customWidth="1"/>
    <col min="11751" max="11752" width="0" style="50" hidden="1" customWidth="1"/>
    <col min="11753" max="11753" width="10.42578125" style="50" customWidth="1"/>
    <col min="11754" max="11754" width="10.42578125" style="50" bestFit="1" customWidth="1"/>
    <col min="11755" max="11755" width="7.7109375" style="50" bestFit="1" customWidth="1"/>
    <col min="11756" max="11756" width="11.5703125" style="50" customWidth="1"/>
    <col min="11757" max="11757" width="9.140625" style="50"/>
    <col min="11758" max="11758" width="8.5703125" style="50" customWidth="1"/>
    <col min="11759" max="11759" width="8" style="50" customWidth="1"/>
    <col min="11760" max="11994" width="9.140625" style="50"/>
    <col min="11995" max="11995" width="7.28515625" style="50" bestFit="1" customWidth="1"/>
    <col min="11996" max="11996" width="6.7109375" style="50" customWidth="1"/>
    <col min="11997" max="11997" width="7.28515625" style="50" bestFit="1" customWidth="1"/>
    <col min="11998" max="11998" width="9.42578125" style="50" bestFit="1" customWidth="1"/>
    <col min="11999" max="11999" width="47.140625" style="50" customWidth="1"/>
    <col min="12000" max="12000" width="10.42578125" style="50" bestFit="1" customWidth="1"/>
    <col min="12001" max="12001" width="11.7109375" style="50" customWidth="1"/>
    <col min="12002" max="12002" width="7.7109375" style="50" bestFit="1" customWidth="1"/>
    <col min="12003" max="12003" width="10.28515625" style="50" customWidth="1"/>
    <col min="12004" max="12004" width="10" style="50" customWidth="1"/>
    <col min="12005" max="12006" width="8.140625" style="50" customWidth="1"/>
    <col min="12007" max="12008" width="0" style="50" hidden="1" customWidth="1"/>
    <col min="12009" max="12009" width="10.42578125" style="50" customWidth="1"/>
    <col min="12010" max="12010" width="10.42578125" style="50" bestFit="1" customWidth="1"/>
    <col min="12011" max="12011" width="7.7109375" style="50" bestFit="1" customWidth="1"/>
    <col min="12012" max="12012" width="11.5703125" style="50" customWidth="1"/>
    <col min="12013" max="12013" width="9.140625" style="50"/>
    <col min="12014" max="12014" width="8.5703125" style="50" customWidth="1"/>
    <col min="12015" max="12015" width="8" style="50" customWidth="1"/>
    <col min="12016" max="12250" width="9.140625" style="50"/>
    <col min="12251" max="12251" width="7.28515625" style="50" bestFit="1" customWidth="1"/>
    <col min="12252" max="12252" width="6.7109375" style="50" customWidth="1"/>
    <col min="12253" max="12253" width="7.28515625" style="50" bestFit="1" customWidth="1"/>
    <col min="12254" max="12254" width="9.42578125" style="50" bestFit="1" customWidth="1"/>
    <col min="12255" max="12255" width="47.140625" style="50" customWidth="1"/>
    <col min="12256" max="12256" width="10.42578125" style="50" bestFit="1" customWidth="1"/>
    <col min="12257" max="12257" width="11.7109375" style="50" customWidth="1"/>
    <col min="12258" max="12258" width="7.7109375" style="50" bestFit="1" customWidth="1"/>
    <col min="12259" max="12259" width="10.28515625" style="50" customWidth="1"/>
    <col min="12260" max="12260" width="10" style="50" customWidth="1"/>
    <col min="12261" max="12262" width="8.140625" style="50" customWidth="1"/>
    <col min="12263" max="12264" width="0" style="50" hidden="1" customWidth="1"/>
    <col min="12265" max="12265" width="10.42578125" style="50" customWidth="1"/>
    <col min="12266" max="12266" width="10.42578125" style="50" bestFit="1" customWidth="1"/>
    <col min="12267" max="12267" width="7.7109375" style="50" bestFit="1" customWidth="1"/>
    <col min="12268" max="12268" width="11.5703125" style="50" customWidth="1"/>
    <col min="12269" max="12269" width="9.140625" style="50"/>
    <col min="12270" max="12270" width="8.5703125" style="50" customWidth="1"/>
    <col min="12271" max="12271" width="8" style="50" customWidth="1"/>
    <col min="12272" max="12506" width="9.140625" style="50"/>
    <col min="12507" max="12507" width="7.28515625" style="50" bestFit="1" customWidth="1"/>
    <col min="12508" max="12508" width="6.7109375" style="50" customWidth="1"/>
    <col min="12509" max="12509" width="7.28515625" style="50" bestFit="1" customWidth="1"/>
    <col min="12510" max="12510" width="9.42578125" style="50" bestFit="1" customWidth="1"/>
    <col min="12511" max="12511" width="47.140625" style="50" customWidth="1"/>
    <col min="12512" max="12512" width="10.42578125" style="50" bestFit="1" customWidth="1"/>
    <col min="12513" max="12513" width="11.7109375" style="50" customWidth="1"/>
    <col min="12514" max="12514" width="7.7109375" style="50" bestFit="1" customWidth="1"/>
    <col min="12515" max="12515" width="10.28515625" style="50" customWidth="1"/>
    <col min="12516" max="12516" width="10" style="50" customWidth="1"/>
    <col min="12517" max="12518" width="8.140625" style="50" customWidth="1"/>
    <col min="12519" max="12520" width="0" style="50" hidden="1" customWidth="1"/>
    <col min="12521" max="12521" width="10.42578125" style="50" customWidth="1"/>
    <col min="12522" max="12522" width="10.42578125" style="50" bestFit="1" customWidth="1"/>
    <col min="12523" max="12523" width="7.7109375" style="50" bestFit="1" customWidth="1"/>
    <col min="12524" max="12524" width="11.5703125" style="50" customWidth="1"/>
    <col min="12525" max="12525" width="9.140625" style="50"/>
    <col min="12526" max="12526" width="8.5703125" style="50" customWidth="1"/>
    <col min="12527" max="12527" width="8" style="50" customWidth="1"/>
    <col min="12528" max="12762" width="9.140625" style="50"/>
    <col min="12763" max="12763" width="7.28515625" style="50" bestFit="1" customWidth="1"/>
    <col min="12764" max="12764" width="6.7109375" style="50" customWidth="1"/>
    <col min="12765" max="12765" width="7.28515625" style="50" bestFit="1" customWidth="1"/>
    <col min="12766" max="12766" width="9.42578125" style="50" bestFit="1" customWidth="1"/>
    <col min="12767" max="12767" width="47.140625" style="50" customWidth="1"/>
    <col min="12768" max="12768" width="10.42578125" style="50" bestFit="1" customWidth="1"/>
    <col min="12769" max="12769" width="11.7109375" style="50" customWidth="1"/>
    <col min="12770" max="12770" width="7.7109375" style="50" bestFit="1" customWidth="1"/>
    <col min="12771" max="12771" width="10.28515625" style="50" customWidth="1"/>
    <col min="12772" max="12772" width="10" style="50" customWidth="1"/>
    <col min="12773" max="12774" width="8.140625" style="50" customWidth="1"/>
    <col min="12775" max="12776" width="0" style="50" hidden="1" customWidth="1"/>
    <col min="12777" max="12777" width="10.42578125" style="50" customWidth="1"/>
    <col min="12778" max="12778" width="10.42578125" style="50" bestFit="1" customWidth="1"/>
    <col min="12779" max="12779" width="7.7109375" style="50" bestFit="1" customWidth="1"/>
    <col min="12780" max="12780" width="11.5703125" style="50" customWidth="1"/>
    <col min="12781" max="12781" width="9.140625" style="50"/>
    <col min="12782" max="12782" width="8.5703125" style="50" customWidth="1"/>
    <col min="12783" max="12783" width="8" style="50" customWidth="1"/>
    <col min="12784" max="13018" width="9.140625" style="50"/>
    <col min="13019" max="13019" width="7.28515625" style="50" bestFit="1" customWidth="1"/>
    <col min="13020" max="13020" width="6.7109375" style="50" customWidth="1"/>
    <col min="13021" max="13021" width="7.28515625" style="50" bestFit="1" customWidth="1"/>
    <col min="13022" max="13022" width="9.42578125" style="50" bestFit="1" customWidth="1"/>
    <col min="13023" max="13023" width="47.140625" style="50" customWidth="1"/>
    <col min="13024" max="13024" width="10.42578125" style="50" bestFit="1" customWidth="1"/>
    <col min="13025" max="13025" width="11.7109375" style="50" customWidth="1"/>
    <col min="13026" max="13026" width="7.7109375" style="50" bestFit="1" customWidth="1"/>
    <col min="13027" max="13027" width="10.28515625" style="50" customWidth="1"/>
    <col min="13028" max="13028" width="10" style="50" customWidth="1"/>
    <col min="13029" max="13030" width="8.140625" style="50" customWidth="1"/>
    <col min="13031" max="13032" width="0" style="50" hidden="1" customWidth="1"/>
    <col min="13033" max="13033" width="10.42578125" style="50" customWidth="1"/>
    <col min="13034" max="13034" width="10.42578125" style="50" bestFit="1" customWidth="1"/>
    <col min="13035" max="13035" width="7.7109375" style="50" bestFit="1" customWidth="1"/>
    <col min="13036" max="13036" width="11.5703125" style="50" customWidth="1"/>
    <col min="13037" max="13037" width="9.140625" style="50"/>
    <col min="13038" max="13038" width="8.5703125" style="50" customWidth="1"/>
    <col min="13039" max="13039" width="8" style="50" customWidth="1"/>
    <col min="13040" max="13274" width="9.140625" style="50"/>
    <col min="13275" max="13275" width="7.28515625" style="50" bestFit="1" customWidth="1"/>
    <col min="13276" max="13276" width="6.7109375" style="50" customWidth="1"/>
    <col min="13277" max="13277" width="7.28515625" style="50" bestFit="1" customWidth="1"/>
    <col min="13278" max="13278" width="9.42578125" style="50" bestFit="1" customWidth="1"/>
    <col min="13279" max="13279" width="47.140625" style="50" customWidth="1"/>
    <col min="13280" max="13280" width="10.42578125" style="50" bestFit="1" customWidth="1"/>
    <col min="13281" max="13281" width="11.7109375" style="50" customWidth="1"/>
    <col min="13282" max="13282" width="7.7109375" style="50" bestFit="1" customWidth="1"/>
    <col min="13283" max="13283" width="10.28515625" style="50" customWidth="1"/>
    <col min="13284" max="13284" width="10" style="50" customWidth="1"/>
    <col min="13285" max="13286" width="8.140625" style="50" customWidth="1"/>
    <col min="13287" max="13288" width="0" style="50" hidden="1" customWidth="1"/>
    <col min="13289" max="13289" width="10.42578125" style="50" customWidth="1"/>
    <col min="13290" max="13290" width="10.42578125" style="50" bestFit="1" customWidth="1"/>
    <col min="13291" max="13291" width="7.7109375" style="50" bestFit="1" customWidth="1"/>
    <col min="13292" max="13292" width="11.5703125" style="50" customWidth="1"/>
    <col min="13293" max="13293" width="9.140625" style="50"/>
    <col min="13294" max="13294" width="8.5703125" style="50" customWidth="1"/>
    <col min="13295" max="13295" width="8" style="50" customWidth="1"/>
    <col min="13296" max="13530" width="9.140625" style="50"/>
    <col min="13531" max="13531" width="7.28515625" style="50" bestFit="1" customWidth="1"/>
    <col min="13532" max="13532" width="6.7109375" style="50" customWidth="1"/>
    <col min="13533" max="13533" width="7.28515625" style="50" bestFit="1" customWidth="1"/>
    <col min="13534" max="13534" width="9.42578125" style="50" bestFit="1" customWidth="1"/>
    <col min="13535" max="13535" width="47.140625" style="50" customWidth="1"/>
    <col min="13536" max="13536" width="10.42578125" style="50" bestFit="1" customWidth="1"/>
    <col min="13537" max="13537" width="11.7109375" style="50" customWidth="1"/>
    <col min="13538" max="13538" width="7.7109375" style="50" bestFit="1" customWidth="1"/>
    <col min="13539" max="13539" width="10.28515625" style="50" customWidth="1"/>
    <col min="13540" max="13540" width="10" style="50" customWidth="1"/>
    <col min="13541" max="13542" width="8.140625" style="50" customWidth="1"/>
    <col min="13543" max="13544" width="0" style="50" hidden="1" customWidth="1"/>
    <col min="13545" max="13545" width="10.42578125" style="50" customWidth="1"/>
    <col min="13546" max="13546" width="10.42578125" style="50" bestFit="1" customWidth="1"/>
    <col min="13547" max="13547" width="7.7109375" style="50" bestFit="1" customWidth="1"/>
    <col min="13548" max="13548" width="11.5703125" style="50" customWidth="1"/>
    <col min="13549" max="13549" width="9.140625" style="50"/>
    <col min="13550" max="13550" width="8.5703125" style="50" customWidth="1"/>
    <col min="13551" max="13551" width="8" style="50" customWidth="1"/>
    <col min="13552" max="13786" width="9.140625" style="50"/>
    <col min="13787" max="13787" width="7.28515625" style="50" bestFit="1" customWidth="1"/>
    <col min="13788" max="13788" width="6.7109375" style="50" customWidth="1"/>
    <col min="13789" max="13789" width="7.28515625" style="50" bestFit="1" customWidth="1"/>
    <col min="13790" max="13790" width="9.42578125" style="50" bestFit="1" customWidth="1"/>
    <col min="13791" max="13791" width="47.140625" style="50" customWidth="1"/>
    <col min="13792" max="13792" width="10.42578125" style="50" bestFit="1" customWidth="1"/>
    <col min="13793" max="13793" width="11.7109375" style="50" customWidth="1"/>
    <col min="13794" max="13794" width="7.7109375" style="50" bestFit="1" customWidth="1"/>
    <col min="13795" max="13795" width="10.28515625" style="50" customWidth="1"/>
    <col min="13796" max="13796" width="10" style="50" customWidth="1"/>
    <col min="13797" max="13798" width="8.140625" style="50" customWidth="1"/>
    <col min="13799" max="13800" width="0" style="50" hidden="1" customWidth="1"/>
    <col min="13801" max="13801" width="10.42578125" style="50" customWidth="1"/>
    <col min="13802" max="13802" width="10.42578125" style="50" bestFit="1" customWidth="1"/>
    <col min="13803" max="13803" width="7.7109375" style="50" bestFit="1" customWidth="1"/>
    <col min="13804" max="13804" width="11.5703125" style="50" customWidth="1"/>
    <col min="13805" max="13805" width="9.140625" style="50"/>
    <col min="13806" max="13806" width="8.5703125" style="50" customWidth="1"/>
    <col min="13807" max="13807" width="8" style="50" customWidth="1"/>
    <col min="13808" max="14042" width="9.140625" style="50"/>
    <col min="14043" max="14043" width="7.28515625" style="50" bestFit="1" customWidth="1"/>
    <col min="14044" max="14044" width="6.7109375" style="50" customWidth="1"/>
    <col min="14045" max="14045" width="7.28515625" style="50" bestFit="1" customWidth="1"/>
    <col min="14046" max="14046" width="9.42578125" style="50" bestFit="1" customWidth="1"/>
    <col min="14047" max="14047" width="47.140625" style="50" customWidth="1"/>
    <col min="14048" max="14048" width="10.42578125" style="50" bestFit="1" customWidth="1"/>
    <col min="14049" max="14049" width="11.7109375" style="50" customWidth="1"/>
    <col min="14050" max="14050" width="7.7109375" style="50" bestFit="1" customWidth="1"/>
    <col min="14051" max="14051" width="10.28515625" style="50" customWidth="1"/>
    <col min="14052" max="14052" width="10" style="50" customWidth="1"/>
    <col min="14053" max="14054" width="8.140625" style="50" customWidth="1"/>
    <col min="14055" max="14056" width="0" style="50" hidden="1" customWidth="1"/>
    <col min="14057" max="14057" width="10.42578125" style="50" customWidth="1"/>
    <col min="14058" max="14058" width="10.42578125" style="50" bestFit="1" customWidth="1"/>
    <col min="14059" max="14059" width="7.7109375" style="50" bestFit="1" customWidth="1"/>
    <col min="14060" max="14060" width="11.5703125" style="50" customWidth="1"/>
    <col min="14061" max="14061" width="9.140625" style="50"/>
    <col min="14062" max="14062" width="8.5703125" style="50" customWidth="1"/>
    <col min="14063" max="14063" width="8" style="50" customWidth="1"/>
    <col min="14064" max="14298" width="9.140625" style="50"/>
    <col min="14299" max="14299" width="7.28515625" style="50" bestFit="1" customWidth="1"/>
    <col min="14300" max="14300" width="6.7109375" style="50" customWidth="1"/>
    <col min="14301" max="14301" width="7.28515625" style="50" bestFit="1" customWidth="1"/>
    <col min="14302" max="14302" width="9.42578125" style="50" bestFit="1" customWidth="1"/>
    <col min="14303" max="14303" width="47.140625" style="50" customWidth="1"/>
    <col min="14304" max="14304" width="10.42578125" style="50" bestFit="1" customWidth="1"/>
    <col min="14305" max="14305" width="11.7109375" style="50" customWidth="1"/>
    <col min="14306" max="14306" width="7.7109375" style="50" bestFit="1" customWidth="1"/>
    <col min="14307" max="14307" width="10.28515625" style="50" customWidth="1"/>
    <col min="14308" max="14308" width="10" style="50" customWidth="1"/>
    <col min="14309" max="14310" width="8.140625" style="50" customWidth="1"/>
    <col min="14311" max="14312" width="0" style="50" hidden="1" customWidth="1"/>
    <col min="14313" max="14313" width="10.42578125" style="50" customWidth="1"/>
    <col min="14314" max="14314" width="10.42578125" style="50" bestFit="1" customWidth="1"/>
    <col min="14315" max="14315" width="7.7109375" style="50" bestFit="1" customWidth="1"/>
    <col min="14316" max="14316" width="11.5703125" style="50" customWidth="1"/>
    <col min="14317" max="14317" width="9.140625" style="50"/>
    <col min="14318" max="14318" width="8.5703125" style="50" customWidth="1"/>
    <col min="14319" max="14319" width="8" style="50" customWidth="1"/>
    <col min="14320" max="14554" width="9.140625" style="50"/>
    <col min="14555" max="14555" width="7.28515625" style="50" bestFit="1" customWidth="1"/>
    <col min="14556" max="14556" width="6.7109375" style="50" customWidth="1"/>
    <col min="14557" max="14557" width="7.28515625" style="50" bestFit="1" customWidth="1"/>
    <col min="14558" max="14558" width="9.42578125" style="50" bestFit="1" customWidth="1"/>
    <col min="14559" max="14559" width="47.140625" style="50" customWidth="1"/>
    <col min="14560" max="14560" width="10.42578125" style="50" bestFit="1" customWidth="1"/>
    <col min="14561" max="14561" width="11.7109375" style="50" customWidth="1"/>
    <col min="14562" max="14562" width="7.7109375" style="50" bestFit="1" customWidth="1"/>
    <col min="14563" max="14563" width="10.28515625" style="50" customWidth="1"/>
    <col min="14564" max="14564" width="10" style="50" customWidth="1"/>
    <col min="14565" max="14566" width="8.140625" style="50" customWidth="1"/>
    <col min="14567" max="14568" width="0" style="50" hidden="1" customWidth="1"/>
    <col min="14569" max="14569" width="10.42578125" style="50" customWidth="1"/>
    <col min="14570" max="14570" width="10.42578125" style="50" bestFit="1" customWidth="1"/>
    <col min="14571" max="14571" width="7.7109375" style="50" bestFit="1" customWidth="1"/>
    <col min="14572" max="14572" width="11.5703125" style="50" customWidth="1"/>
    <col min="14573" max="14573" width="9.140625" style="50"/>
    <col min="14574" max="14574" width="8.5703125" style="50" customWidth="1"/>
    <col min="14575" max="14575" width="8" style="50" customWidth="1"/>
    <col min="14576" max="14810" width="9.140625" style="50"/>
    <col min="14811" max="14811" width="7.28515625" style="50" bestFit="1" customWidth="1"/>
    <col min="14812" max="14812" width="6.7109375" style="50" customWidth="1"/>
    <col min="14813" max="14813" width="7.28515625" style="50" bestFit="1" customWidth="1"/>
    <col min="14814" max="14814" width="9.42578125" style="50" bestFit="1" customWidth="1"/>
    <col min="14815" max="14815" width="47.140625" style="50" customWidth="1"/>
    <col min="14816" max="14816" width="10.42578125" style="50" bestFit="1" customWidth="1"/>
    <col min="14817" max="14817" width="11.7109375" style="50" customWidth="1"/>
    <col min="14818" max="14818" width="7.7109375" style="50" bestFit="1" customWidth="1"/>
    <col min="14819" max="14819" width="10.28515625" style="50" customWidth="1"/>
    <col min="14820" max="14820" width="10" style="50" customWidth="1"/>
    <col min="14821" max="14822" width="8.140625" style="50" customWidth="1"/>
    <col min="14823" max="14824" width="0" style="50" hidden="1" customWidth="1"/>
    <col min="14825" max="14825" width="10.42578125" style="50" customWidth="1"/>
    <col min="14826" max="14826" width="10.42578125" style="50" bestFit="1" customWidth="1"/>
    <col min="14827" max="14827" width="7.7109375" style="50" bestFit="1" customWidth="1"/>
    <col min="14828" max="14828" width="11.5703125" style="50" customWidth="1"/>
    <col min="14829" max="14829" width="9.140625" style="50"/>
    <col min="14830" max="14830" width="8.5703125" style="50" customWidth="1"/>
    <col min="14831" max="14831" width="8" style="50" customWidth="1"/>
    <col min="14832" max="15066" width="9.140625" style="50"/>
    <col min="15067" max="15067" width="7.28515625" style="50" bestFit="1" customWidth="1"/>
    <col min="15068" max="15068" width="6.7109375" style="50" customWidth="1"/>
    <col min="15069" max="15069" width="7.28515625" style="50" bestFit="1" customWidth="1"/>
    <col min="15070" max="15070" width="9.42578125" style="50" bestFit="1" customWidth="1"/>
    <col min="15071" max="15071" width="47.140625" style="50" customWidth="1"/>
    <col min="15072" max="15072" width="10.42578125" style="50" bestFit="1" customWidth="1"/>
    <col min="15073" max="15073" width="11.7109375" style="50" customWidth="1"/>
    <col min="15074" max="15074" width="7.7109375" style="50" bestFit="1" customWidth="1"/>
    <col min="15075" max="15075" width="10.28515625" style="50" customWidth="1"/>
    <col min="15076" max="15076" width="10" style="50" customWidth="1"/>
    <col min="15077" max="15078" width="8.140625" style="50" customWidth="1"/>
    <col min="15079" max="15080" width="0" style="50" hidden="1" customWidth="1"/>
    <col min="15081" max="15081" width="10.42578125" style="50" customWidth="1"/>
    <col min="15082" max="15082" width="10.42578125" style="50" bestFit="1" customWidth="1"/>
    <col min="15083" max="15083" width="7.7109375" style="50" bestFit="1" customWidth="1"/>
    <col min="15084" max="15084" width="11.5703125" style="50" customWidth="1"/>
    <col min="15085" max="15085" width="9.140625" style="50"/>
    <col min="15086" max="15086" width="8.5703125" style="50" customWidth="1"/>
    <col min="15087" max="15087" width="8" style="50" customWidth="1"/>
    <col min="15088" max="15322" width="9.140625" style="50"/>
    <col min="15323" max="15323" width="7.28515625" style="50" bestFit="1" customWidth="1"/>
    <col min="15324" max="15324" width="6.7109375" style="50" customWidth="1"/>
    <col min="15325" max="15325" width="7.28515625" style="50" bestFit="1" customWidth="1"/>
    <col min="15326" max="15326" width="9.42578125" style="50" bestFit="1" customWidth="1"/>
    <col min="15327" max="15327" width="47.140625" style="50" customWidth="1"/>
    <col min="15328" max="15328" width="10.42578125" style="50" bestFit="1" customWidth="1"/>
    <col min="15329" max="15329" width="11.7109375" style="50" customWidth="1"/>
    <col min="15330" max="15330" width="7.7109375" style="50" bestFit="1" customWidth="1"/>
    <col min="15331" max="15331" width="10.28515625" style="50" customWidth="1"/>
    <col min="15332" max="15332" width="10" style="50" customWidth="1"/>
    <col min="15333" max="15334" width="8.140625" style="50" customWidth="1"/>
    <col min="15335" max="15336" width="0" style="50" hidden="1" customWidth="1"/>
    <col min="15337" max="15337" width="10.42578125" style="50" customWidth="1"/>
    <col min="15338" max="15338" width="10.42578125" style="50" bestFit="1" customWidth="1"/>
    <col min="15339" max="15339" width="7.7109375" style="50" bestFit="1" customWidth="1"/>
    <col min="15340" max="15340" width="11.5703125" style="50" customWidth="1"/>
    <col min="15341" max="15341" width="9.140625" style="50"/>
    <col min="15342" max="15342" width="8.5703125" style="50" customWidth="1"/>
    <col min="15343" max="15343" width="8" style="50" customWidth="1"/>
    <col min="15344" max="15578" width="9.140625" style="50"/>
    <col min="15579" max="15579" width="7.28515625" style="50" bestFit="1" customWidth="1"/>
    <col min="15580" max="15580" width="6.7109375" style="50" customWidth="1"/>
    <col min="15581" max="15581" width="7.28515625" style="50" bestFit="1" customWidth="1"/>
    <col min="15582" max="15582" width="9.42578125" style="50" bestFit="1" customWidth="1"/>
    <col min="15583" max="15583" width="47.140625" style="50" customWidth="1"/>
    <col min="15584" max="15584" width="10.42578125" style="50" bestFit="1" customWidth="1"/>
    <col min="15585" max="15585" width="11.7109375" style="50" customWidth="1"/>
    <col min="15586" max="15586" width="7.7109375" style="50" bestFit="1" customWidth="1"/>
    <col min="15587" max="15587" width="10.28515625" style="50" customWidth="1"/>
    <col min="15588" max="15588" width="10" style="50" customWidth="1"/>
    <col min="15589" max="15590" width="8.140625" style="50" customWidth="1"/>
    <col min="15591" max="15592" width="0" style="50" hidden="1" customWidth="1"/>
    <col min="15593" max="15593" width="10.42578125" style="50" customWidth="1"/>
    <col min="15594" max="15594" width="10.42578125" style="50" bestFit="1" customWidth="1"/>
    <col min="15595" max="15595" width="7.7109375" style="50" bestFit="1" customWidth="1"/>
    <col min="15596" max="15596" width="11.5703125" style="50" customWidth="1"/>
    <col min="15597" max="15597" width="9.140625" style="50"/>
    <col min="15598" max="15598" width="8.5703125" style="50" customWidth="1"/>
    <col min="15599" max="15599" width="8" style="50" customWidth="1"/>
    <col min="15600" max="15834" width="9.140625" style="50"/>
    <col min="15835" max="15835" width="7.28515625" style="50" bestFit="1" customWidth="1"/>
    <col min="15836" max="15836" width="6.7109375" style="50" customWidth="1"/>
    <col min="15837" max="15837" width="7.28515625" style="50" bestFit="1" customWidth="1"/>
    <col min="15838" max="15838" width="9.42578125" style="50" bestFit="1" customWidth="1"/>
    <col min="15839" max="15839" width="47.140625" style="50" customWidth="1"/>
    <col min="15840" max="15840" width="10.42578125" style="50" bestFit="1" customWidth="1"/>
    <col min="15841" max="15841" width="11.7109375" style="50" customWidth="1"/>
    <col min="15842" max="15842" width="7.7109375" style="50" bestFit="1" customWidth="1"/>
    <col min="15843" max="15843" width="10.28515625" style="50" customWidth="1"/>
    <col min="15844" max="15844" width="10" style="50" customWidth="1"/>
    <col min="15845" max="15846" width="8.140625" style="50" customWidth="1"/>
    <col min="15847" max="15848" width="0" style="50" hidden="1" customWidth="1"/>
    <col min="15849" max="15849" width="10.42578125" style="50" customWidth="1"/>
    <col min="15850" max="15850" width="10.42578125" style="50" bestFit="1" customWidth="1"/>
    <col min="15851" max="15851" width="7.7109375" style="50" bestFit="1" customWidth="1"/>
    <col min="15852" max="15852" width="11.5703125" style="50" customWidth="1"/>
    <col min="15853" max="15853" width="9.140625" style="50"/>
    <col min="15854" max="15854" width="8.5703125" style="50" customWidth="1"/>
    <col min="15855" max="15855" width="8" style="50" customWidth="1"/>
    <col min="15856" max="16090" width="9.140625" style="50"/>
    <col min="16091" max="16091" width="7.28515625" style="50" bestFit="1" customWidth="1"/>
    <col min="16092" max="16092" width="6.7109375" style="50" customWidth="1"/>
    <col min="16093" max="16093" width="7.28515625" style="50" bestFit="1" customWidth="1"/>
    <col min="16094" max="16094" width="9.42578125" style="50" bestFit="1" customWidth="1"/>
    <col min="16095" max="16095" width="47.140625" style="50" customWidth="1"/>
    <col min="16096" max="16096" width="10.42578125" style="50" bestFit="1" customWidth="1"/>
    <col min="16097" max="16097" width="11.7109375" style="50" customWidth="1"/>
    <col min="16098" max="16098" width="7.7109375" style="50" bestFit="1" customWidth="1"/>
    <col min="16099" max="16099" width="10.28515625" style="50" customWidth="1"/>
    <col min="16100" max="16100" width="10" style="50" customWidth="1"/>
    <col min="16101" max="16102" width="8.140625" style="50" customWidth="1"/>
    <col min="16103" max="16104" width="0" style="50" hidden="1" customWidth="1"/>
    <col min="16105" max="16105" width="10.42578125" style="50" customWidth="1"/>
    <col min="16106" max="16106" width="10.42578125" style="50" bestFit="1" customWidth="1"/>
    <col min="16107" max="16107" width="7.7109375" style="50" bestFit="1" customWidth="1"/>
    <col min="16108" max="16108" width="11.5703125" style="50" customWidth="1"/>
    <col min="16109" max="16109" width="9.140625" style="50"/>
    <col min="16110" max="16110" width="8.5703125" style="50" customWidth="1"/>
    <col min="16111" max="16111" width="8" style="50" customWidth="1"/>
    <col min="16112" max="16384" width="9.140625" style="50"/>
  </cols>
  <sheetData>
    <row r="2" spans="1:36" ht="18.75" customHeight="1" x14ac:dyDescent="0.25">
      <c r="A2" s="223" t="s">
        <v>201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1:36" ht="12" customHeight="1" x14ac:dyDescent="0.2">
      <c r="C3" s="51"/>
      <c r="D3" s="51"/>
      <c r="E3" s="51"/>
      <c r="H3" s="118">
        <v>7.5345000000000004</v>
      </c>
      <c r="I3" s="91"/>
      <c r="O3" s="118">
        <v>7.5345000000000004</v>
      </c>
      <c r="P3" s="91"/>
    </row>
    <row r="4" spans="1:36" ht="18.75" customHeight="1" x14ac:dyDescent="0.25">
      <c r="A4" s="270"/>
      <c r="B4" s="270" t="s">
        <v>60</v>
      </c>
      <c r="C4" s="270" t="s">
        <v>61</v>
      </c>
      <c r="D4" s="270" t="s">
        <v>62</v>
      </c>
      <c r="E4" s="221" t="s">
        <v>63</v>
      </c>
      <c r="F4" s="93"/>
      <c r="G4" s="93"/>
      <c r="H4" s="218" t="s">
        <v>192</v>
      </c>
      <c r="I4" s="219"/>
      <c r="J4" s="219"/>
      <c r="K4" s="219"/>
      <c r="L4" s="219"/>
      <c r="M4" s="219"/>
      <c r="N4" s="220"/>
      <c r="O4" s="218" t="s">
        <v>193</v>
      </c>
      <c r="P4" s="219"/>
      <c r="Q4" s="219"/>
      <c r="R4" s="219"/>
      <c r="S4" s="219"/>
      <c r="T4" s="219"/>
      <c r="U4" s="220"/>
    </row>
    <row r="5" spans="1:36" s="56" customFormat="1" ht="74.25" customHeight="1" x14ac:dyDescent="0.25">
      <c r="A5" s="271"/>
      <c r="B5" s="271"/>
      <c r="C5" s="271"/>
      <c r="D5" s="271"/>
      <c r="E5" s="222"/>
      <c r="F5" s="54" t="s">
        <v>67</v>
      </c>
      <c r="G5" s="54" t="s">
        <v>68</v>
      </c>
      <c r="H5" s="55" t="s">
        <v>194</v>
      </c>
      <c r="I5" s="52" t="s">
        <v>18</v>
      </c>
      <c r="J5" s="92" t="s">
        <v>64</v>
      </c>
      <c r="K5" s="52" t="s">
        <v>65</v>
      </c>
      <c r="L5" s="52" t="s">
        <v>47</v>
      </c>
      <c r="M5" s="53" t="s">
        <v>154</v>
      </c>
      <c r="N5" s="53" t="s">
        <v>156</v>
      </c>
      <c r="O5" s="55" t="s">
        <v>202</v>
      </c>
      <c r="P5" s="52" t="s">
        <v>18</v>
      </c>
      <c r="Q5" s="92" t="s">
        <v>64</v>
      </c>
      <c r="R5" s="52" t="s">
        <v>65</v>
      </c>
      <c r="S5" s="52" t="s">
        <v>47</v>
      </c>
      <c r="T5" s="53" t="s">
        <v>154</v>
      </c>
      <c r="U5" s="53" t="s">
        <v>156</v>
      </c>
    </row>
    <row r="6" spans="1:36" s="56" customFormat="1" ht="15" x14ac:dyDescent="0.25">
      <c r="A6" s="130"/>
      <c r="B6" s="130"/>
      <c r="C6" s="130"/>
      <c r="D6" s="130"/>
      <c r="E6" s="138"/>
      <c r="F6" s="57"/>
      <c r="G6" s="57"/>
      <c r="H6" s="55"/>
      <c r="I6" s="92">
        <v>11</v>
      </c>
      <c r="J6" s="92">
        <v>31</v>
      </c>
      <c r="K6" s="92">
        <v>42</v>
      </c>
      <c r="L6" s="92">
        <v>51</v>
      </c>
      <c r="M6" s="92">
        <v>52</v>
      </c>
      <c r="N6" s="92">
        <v>61</v>
      </c>
      <c r="O6" s="55"/>
      <c r="P6" s="92">
        <v>11</v>
      </c>
      <c r="Q6" s="92">
        <v>31</v>
      </c>
      <c r="R6" s="92">
        <v>42</v>
      </c>
      <c r="S6" s="92">
        <v>51</v>
      </c>
      <c r="T6" s="92">
        <v>52</v>
      </c>
      <c r="U6" s="92">
        <v>61</v>
      </c>
    </row>
    <row r="7" spans="1:36" s="56" customFormat="1" ht="27.75" customHeight="1" x14ac:dyDescent="0.25">
      <c r="A7" s="217" t="s">
        <v>69</v>
      </c>
      <c r="B7" s="217"/>
      <c r="C7" s="217"/>
      <c r="D7" s="217"/>
      <c r="E7" s="217"/>
      <c r="F7" s="57"/>
      <c r="G7" s="57"/>
      <c r="H7" s="247">
        <f t="shared" ref="H7:H68" si="0">SUM(I7:N7)</f>
        <v>169178</v>
      </c>
      <c r="I7" s="248">
        <f t="shared" ref="I7:N7" si="1">I9+I22+I88+I94</f>
        <v>145995</v>
      </c>
      <c r="J7" s="248">
        <f t="shared" si="1"/>
        <v>0</v>
      </c>
      <c r="K7" s="248">
        <f t="shared" si="1"/>
        <v>4983</v>
      </c>
      <c r="L7" s="248">
        <f t="shared" si="1"/>
        <v>16200</v>
      </c>
      <c r="M7" s="248">
        <f t="shared" si="1"/>
        <v>2000</v>
      </c>
      <c r="N7" s="248">
        <f t="shared" si="1"/>
        <v>0</v>
      </c>
      <c r="O7" s="247">
        <f t="shared" ref="O7" si="2">SUM(P7:U7)</f>
        <v>177874.13</v>
      </c>
      <c r="P7" s="248">
        <f t="shared" ref="P7:U7" si="3">P9+P22+P88+P94</f>
        <v>153177</v>
      </c>
      <c r="Q7" s="248">
        <f t="shared" si="3"/>
        <v>0</v>
      </c>
      <c r="R7" s="248">
        <f t="shared" si="3"/>
        <v>5797.13</v>
      </c>
      <c r="S7" s="248">
        <f t="shared" si="3"/>
        <v>16900</v>
      </c>
      <c r="T7" s="248">
        <f t="shared" si="3"/>
        <v>2000</v>
      </c>
      <c r="U7" s="248">
        <f t="shared" si="3"/>
        <v>0</v>
      </c>
    </row>
    <row r="8" spans="1:36" s="56" customFormat="1" ht="33" customHeight="1" x14ac:dyDescent="0.25">
      <c r="A8" s="134">
        <v>3</v>
      </c>
      <c r="B8" s="134"/>
      <c r="C8" s="134"/>
      <c r="D8" s="134"/>
      <c r="E8" s="134"/>
      <c r="F8" s="135"/>
      <c r="G8" s="135"/>
      <c r="H8" s="249">
        <f t="shared" ref="H8:N8" si="4">H9+H22+H88</f>
        <v>146248</v>
      </c>
      <c r="I8" s="250">
        <f t="shared" si="4"/>
        <v>137495</v>
      </c>
      <c r="J8" s="250">
        <f t="shared" si="4"/>
        <v>0</v>
      </c>
      <c r="K8" s="250">
        <f t="shared" si="4"/>
        <v>4453</v>
      </c>
      <c r="L8" s="250">
        <f t="shared" si="4"/>
        <v>2300</v>
      </c>
      <c r="M8" s="250">
        <f t="shared" si="4"/>
        <v>2000</v>
      </c>
      <c r="N8" s="250">
        <f t="shared" si="4"/>
        <v>0</v>
      </c>
      <c r="O8" s="249">
        <f t="shared" ref="O8:U8" si="5">O9+O22+O88</f>
        <v>155144.13</v>
      </c>
      <c r="P8" s="250">
        <f t="shared" si="5"/>
        <v>144677</v>
      </c>
      <c r="Q8" s="250">
        <f t="shared" si="5"/>
        <v>0</v>
      </c>
      <c r="R8" s="250">
        <f t="shared" si="5"/>
        <v>5267.13</v>
      </c>
      <c r="S8" s="250">
        <f t="shared" si="5"/>
        <v>3200</v>
      </c>
      <c r="T8" s="250">
        <f t="shared" si="5"/>
        <v>2000</v>
      </c>
      <c r="U8" s="250">
        <f t="shared" si="5"/>
        <v>0</v>
      </c>
    </row>
    <row r="9" spans="1:36" ht="15.95" customHeight="1" x14ac:dyDescent="0.3">
      <c r="A9" s="58">
        <v>31</v>
      </c>
      <c r="B9" s="58"/>
      <c r="C9" s="58"/>
      <c r="D9" s="58"/>
      <c r="E9" s="272" t="s">
        <v>22</v>
      </c>
      <c r="F9" s="60">
        <f>SUM(F11:F22)</f>
        <v>0</v>
      </c>
      <c r="G9" s="60">
        <f>SUM(G11:G22)</f>
        <v>0</v>
      </c>
      <c r="H9" s="251">
        <f t="shared" si="0"/>
        <v>88228</v>
      </c>
      <c r="I9" s="252">
        <f t="shared" ref="I9:N9" si="6">I10+I13+I19</f>
        <v>88228</v>
      </c>
      <c r="J9" s="252">
        <f t="shared" si="6"/>
        <v>0</v>
      </c>
      <c r="K9" s="252">
        <f t="shared" si="6"/>
        <v>0</v>
      </c>
      <c r="L9" s="252">
        <f t="shared" si="6"/>
        <v>0</v>
      </c>
      <c r="M9" s="252">
        <f t="shared" si="6"/>
        <v>0</v>
      </c>
      <c r="N9" s="252">
        <f t="shared" si="6"/>
        <v>0</v>
      </c>
      <c r="O9" s="251">
        <f t="shared" ref="O9:O53" si="7">SUM(P9:U9)</f>
        <v>92228</v>
      </c>
      <c r="P9" s="252">
        <f t="shared" ref="P9:U9" si="8">P10+P13+P19</f>
        <v>92228</v>
      </c>
      <c r="Q9" s="252">
        <f t="shared" si="8"/>
        <v>0</v>
      </c>
      <c r="R9" s="252">
        <f t="shared" si="8"/>
        <v>0</v>
      </c>
      <c r="S9" s="252">
        <f t="shared" si="8"/>
        <v>0</v>
      </c>
      <c r="T9" s="252">
        <f t="shared" si="8"/>
        <v>0</v>
      </c>
      <c r="U9" s="252">
        <f t="shared" si="8"/>
        <v>0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</row>
    <row r="10" spans="1:36" s="63" customFormat="1" ht="15.95" customHeight="1" x14ac:dyDescent="0.3">
      <c r="A10" s="62"/>
      <c r="B10" s="62">
        <v>311</v>
      </c>
      <c r="C10" s="62"/>
      <c r="D10" s="62"/>
      <c r="E10" s="273" t="s">
        <v>70</v>
      </c>
      <c r="H10" s="253">
        <f t="shared" si="0"/>
        <v>76410</v>
      </c>
      <c r="I10" s="254">
        <f>I11</f>
        <v>76410</v>
      </c>
      <c r="J10" s="254">
        <f t="shared" ref="J10:N11" si="9">J11</f>
        <v>0</v>
      </c>
      <c r="K10" s="254">
        <f t="shared" si="9"/>
        <v>0</v>
      </c>
      <c r="L10" s="254">
        <f t="shared" si="9"/>
        <v>0</v>
      </c>
      <c r="M10" s="254">
        <f t="shared" si="9"/>
        <v>0</v>
      </c>
      <c r="N10" s="254">
        <f t="shared" si="9"/>
        <v>0</v>
      </c>
      <c r="O10" s="253">
        <f t="shared" si="7"/>
        <v>80410</v>
      </c>
      <c r="P10" s="254">
        <f>P11</f>
        <v>80410</v>
      </c>
      <c r="Q10" s="254">
        <f t="shared" ref="Q10:U11" si="10">Q11</f>
        <v>0</v>
      </c>
      <c r="R10" s="254">
        <f t="shared" si="10"/>
        <v>0</v>
      </c>
      <c r="S10" s="254">
        <f t="shared" si="10"/>
        <v>0</v>
      </c>
      <c r="T10" s="254">
        <f t="shared" si="10"/>
        <v>0</v>
      </c>
      <c r="U10" s="254">
        <f t="shared" si="10"/>
        <v>0</v>
      </c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</row>
    <row r="11" spans="1:36" s="67" customFormat="1" ht="15.95" customHeight="1" x14ac:dyDescent="0.3">
      <c r="A11" s="65"/>
      <c r="B11" s="65"/>
      <c r="C11" s="65">
        <v>3111</v>
      </c>
      <c r="D11" s="65"/>
      <c r="E11" s="274" t="s">
        <v>71</v>
      </c>
      <c r="F11" s="67">
        <v>0</v>
      </c>
      <c r="G11" s="67">
        <v>0</v>
      </c>
      <c r="H11" s="255">
        <f t="shared" si="0"/>
        <v>76410</v>
      </c>
      <c r="I11" s="256">
        <f>I12</f>
        <v>76410</v>
      </c>
      <c r="J11" s="256">
        <f t="shared" si="9"/>
        <v>0</v>
      </c>
      <c r="K11" s="256">
        <f t="shared" si="9"/>
        <v>0</v>
      </c>
      <c r="L11" s="256">
        <f t="shared" si="9"/>
        <v>0</v>
      </c>
      <c r="M11" s="256">
        <f t="shared" si="9"/>
        <v>0</v>
      </c>
      <c r="N11" s="256">
        <f t="shared" si="9"/>
        <v>0</v>
      </c>
      <c r="O11" s="255">
        <f t="shared" si="7"/>
        <v>80410</v>
      </c>
      <c r="P11" s="256">
        <f>P12</f>
        <v>80410</v>
      </c>
      <c r="Q11" s="256">
        <f t="shared" si="10"/>
        <v>0</v>
      </c>
      <c r="R11" s="256">
        <f t="shared" si="10"/>
        <v>0</v>
      </c>
      <c r="S11" s="256">
        <f t="shared" si="10"/>
        <v>0</v>
      </c>
      <c r="T11" s="256">
        <f t="shared" si="10"/>
        <v>0</v>
      </c>
      <c r="U11" s="256">
        <f t="shared" si="10"/>
        <v>0</v>
      </c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</row>
    <row r="12" spans="1:36" s="61" customFormat="1" ht="15.95" customHeight="1" x14ac:dyDescent="0.3">
      <c r="A12" s="68"/>
      <c r="B12" s="68"/>
      <c r="C12" s="69"/>
      <c r="D12" s="68">
        <v>31111</v>
      </c>
      <c r="E12" s="275" t="s">
        <v>72</v>
      </c>
      <c r="H12" s="257">
        <f t="shared" si="0"/>
        <v>76410</v>
      </c>
      <c r="I12" s="258">
        <v>76410</v>
      </c>
      <c r="J12" s="258"/>
      <c r="K12" s="258"/>
      <c r="L12" s="258"/>
      <c r="M12" s="258"/>
      <c r="N12" s="258"/>
      <c r="O12" s="257">
        <f t="shared" si="7"/>
        <v>80410</v>
      </c>
      <c r="P12" s="258">
        <f>76410+4000</f>
        <v>80410</v>
      </c>
      <c r="Q12" s="258"/>
      <c r="R12" s="258"/>
      <c r="S12" s="258"/>
      <c r="T12" s="258"/>
      <c r="U12" s="258"/>
    </row>
    <row r="13" spans="1:36" s="63" customFormat="1" ht="15.95" customHeight="1" x14ac:dyDescent="0.3">
      <c r="A13" s="62"/>
      <c r="B13" s="62">
        <v>312</v>
      </c>
      <c r="C13" s="62"/>
      <c r="D13" s="62"/>
      <c r="E13" s="273" t="s">
        <v>73</v>
      </c>
      <c r="H13" s="253">
        <f t="shared" si="0"/>
        <v>2522</v>
      </c>
      <c r="I13" s="254">
        <f t="shared" ref="I13:U13" si="11">I14</f>
        <v>2522</v>
      </c>
      <c r="J13" s="254">
        <f t="shared" si="11"/>
        <v>0</v>
      </c>
      <c r="K13" s="254">
        <f t="shared" si="11"/>
        <v>0</v>
      </c>
      <c r="L13" s="254">
        <f t="shared" si="11"/>
        <v>0</v>
      </c>
      <c r="M13" s="254">
        <f t="shared" si="11"/>
        <v>0</v>
      </c>
      <c r="N13" s="254">
        <f t="shared" si="11"/>
        <v>0</v>
      </c>
      <c r="O13" s="253">
        <f t="shared" si="7"/>
        <v>2522</v>
      </c>
      <c r="P13" s="254">
        <f t="shared" si="11"/>
        <v>2522</v>
      </c>
      <c r="Q13" s="254">
        <f t="shared" si="11"/>
        <v>0</v>
      </c>
      <c r="R13" s="254">
        <f t="shared" si="11"/>
        <v>0</v>
      </c>
      <c r="S13" s="254">
        <f t="shared" si="11"/>
        <v>0</v>
      </c>
      <c r="T13" s="254">
        <f t="shared" si="11"/>
        <v>0</v>
      </c>
      <c r="U13" s="254">
        <f t="shared" si="11"/>
        <v>0</v>
      </c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</row>
    <row r="14" spans="1:36" s="67" customFormat="1" ht="15.95" customHeight="1" x14ac:dyDescent="0.3">
      <c r="A14" s="65"/>
      <c r="B14" s="65"/>
      <c r="C14" s="65">
        <v>3121</v>
      </c>
      <c r="D14" s="65"/>
      <c r="E14" s="274" t="s">
        <v>73</v>
      </c>
      <c r="F14" s="67">
        <v>0</v>
      </c>
      <c r="G14" s="67">
        <v>0</v>
      </c>
      <c r="H14" s="255">
        <f t="shared" si="0"/>
        <v>2522</v>
      </c>
      <c r="I14" s="256">
        <f>SUM(I15:I18)</f>
        <v>2522</v>
      </c>
      <c r="J14" s="256">
        <f>SUM(J16:J18)</f>
        <v>0</v>
      </c>
      <c r="K14" s="256">
        <f>SUM(K16:K18)</f>
        <v>0</v>
      </c>
      <c r="L14" s="256">
        <f>SUM(L16:L18)</f>
        <v>0</v>
      </c>
      <c r="M14" s="256">
        <f>SUM(M16:M18)</f>
        <v>0</v>
      </c>
      <c r="N14" s="256">
        <f>SUM(N16:N18)</f>
        <v>0</v>
      </c>
      <c r="O14" s="255">
        <f t="shared" si="7"/>
        <v>2522</v>
      </c>
      <c r="P14" s="256">
        <f>SUM(P15:P18)</f>
        <v>2522</v>
      </c>
      <c r="Q14" s="256">
        <f>SUM(Q16:Q18)</f>
        <v>0</v>
      </c>
      <c r="R14" s="256">
        <f>SUM(R16:R18)</f>
        <v>0</v>
      </c>
      <c r="S14" s="256">
        <f>SUM(S16:S18)</f>
        <v>0</v>
      </c>
      <c r="T14" s="256">
        <f>SUM(T16:T18)</f>
        <v>0</v>
      </c>
      <c r="U14" s="256">
        <f>SUM(U16:U18)</f>
        <v>0</v>
      </c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</row>
    <row r="15" spans="1:36" s="61" customFormat="1" ht="15.95" customHeight="1" x14ac:dyDescent="0.3">
      <c r="A15" s="68"/>
      <c r="B15" s="68"/>
      <c r="C15" s="69"/>
      <c r="D15" s="68">
        <v>31212</v>
      </c>
      <c r="E15" s="275" t="s">
        <v>74</v>
      </c>
      <c r="H15" s="257">
        <f t="shared" si="0"/>
        <v>796</v>
      </c>
      <c r="I15" s="258">
        <v>796</v>
      </c>
      <c r="J15" s="258"/>
      <c r="K15" s="258"/>
      <c r="L15" s="258"/>
      <c r="M15" s="258"/>
      <c r="N15" s="258"/>
      <c r="O15" s="257">
        <f t="shared" si="7"/>
        <v>796</v>
      </c>
      <c r="P15" s="258">
        <v>796</v>
      </c>
      <c r="Q15" s="258"/>
      <c r="R15" s="258"/>
      <c r="S15" s="258"/>
      <c r="T15" s="258"/>
      <c r="U15" s="258"/>
    </row>
    <row r="16" spans="1:36" s="61" customFormat="1" ht="15.95" customHeight="1" x14ac:dyDescent="0.3">
      <c r="A16" s="68"/>
      <c r="B16" s="68"/>
      <c r="C16" s="69"/>
      <c r="D16" s="68">
        <v>31215</v>
      </c>
      <c r="E16" s="275" t="s">
        <v>75</v>
      </c>
      <c r="H16" s="257">
        <f t="shared" si="0"/>
        <v>531</v>
      </c>
      <c r="I16" s="258">
        <v>531</v>
      </c>
      <c r="J16" s="258"/>
      <c r="K16" s="258"/>
      <c r="L16" s="258"/>
      <c r="M16" s="258"/>
      <c r="N16" s="258"/>
      <c r="O16" s="257">
        <f t="shared" si="7"/>
        <v>531</v>
      </c>
      <c r="P16" s="258">
        <v>531</v>
      </c>
      <c r="Q16" s="258"/>
      <c r="R16" s="258"/>
      <c r="S16" s="258"/>
      <c r="T16" s="258"/>
      <c r="U16" s="258"/>
    </row>
    <row r="17" spans="1:36" s="61" customFormat="1" ht="15.95" customHeight="1" x14ac:dyDescent="0.3">
      <c r="A17" s="68"/>
      <c r="B17" s="68"/>
      <c r="C17" s="69"/>
      <c r="D17" s="68">
        <v>31216</v>
      </c>
      <c r="E17" s="275" t="s">
        <v>76</v>
      </c>
      <c r="H17" s="257">
        <f t="shared" si="0"/>
        <v>1195</v>
      </c>
      <c r="I17" s="258">
        <v>1195</v>
      </c>
      <c r="J17" s="258"/>
      <c r="K17" s="258"/>
      <c r="L17" s="258"/>
      <c r="M17" s="258"/>
      <c r="N17" s="258"/>
      <c r="O17" s="257">
        <f t="shared" si="7"/>
        <v>1195</v>
      </c>
      <c r="P17" s="258">
        <v>1195</v>
      </c>
      <c r="Q17" s="258"/>
      <c r="R17" s="258"/>
      <c r="S17" s="258"/>
      <c r="T17" s="258"/>
      <c r="U17" s="258"/>
    </row>
    <row r="18" spans="1:36" s="61" customFormat="1" ht="15.95" customHeight="1" x14ac:dyDescent="0.3">
      <c r="A18" s="68"/>
      <c r="B18" s="68"/>
      <c r="C18" s="69"/>
      <c r="D18" s="68">
        <v>31219</v>
      </c>
      <c r="E18" s="275" t="s">
        <v>77</v>
      </c>
      <c r="H18" s="257">
        <f t="shared" si="0"/>
        <v>0</v>
      </c>
      <c r="I18" s="258">
        <v>0</v>
      </c>
      <c r="J18" s="258"/>
      <c r="K18" s="258"/>
      <c r="L18" s="258"/>
      <c r="M18" s="258"/>
      <c r="N18" s="258"/>
      <c r="O18" s="257">
        <f t="shared" si="7"/>
        <v>0</v>
      </c>
      <c r="P18" s="258">
        <v>0</v>
      </c>
      <c r="Q18" s="258"/>
      <c r="R18" s="258"/>
      <c r="S18" s="258"/>
      <c r="T18" s="258"/>
      <c r="U18" s="258"/>
    </row>
    <row r="19" spans="1:36" s="63" customFormat="1" ht="15.95" customHeight="1" x14ac:dyDescent="0.3">
      <c r="A19" s="62"/>
      <c r="B19" s="62">
        <v>313</v>
      </c>
      <c r="C19" s="62"/>
      <c r="D19" s="62"/>
      <c r="E19" s="273" t="s">
        <v>78</v>
      </c>
      <c r="H19" s="253">
        <f t="shared" si="0"/>
        <v>9296</v>
      </c>
      <c r="I19" s="254">
        <f>I20</f>
        <v>9296</v>
      </c>
      <c r="J19" s="254">
        <f t="shared" ref="J19:N19" si="12">J20</f>
        <v>0</v>
      </c>
      <c r="K19" s="254">
        <f t="shared" si="12"/>
        <v>0</v>
      </c>
      <c r="L19" s="254">
        <f t="shared" si="12"/>
        <v>0</v>
      </c>
      <c r="M19" s="254">
        <f t="shared" si="12"/>
        <v>0</v>
      </c>
      <c r="N19" s="254">
        <f t="shared" si="12"/>
        <v>0</v>
      </c>
      <c r="O19" s="253">
        <f t="shared" si="7"/>
        <v>9296</v>
      </c>
      <c r="P19" s="254">
        <f>P20</f>
        <v>9296</v>
      </c>
      <c r="Q19" s="254">
        <f t="shared" ref="Q19:U19" si="13">Q20</f>
        <v>0</v>
      </c>
      <c r="R19" s="254">
        <f t="shared" si="13"/>
        <v>0</v>
      </c>
      <c r="S19" s="254">
        <f t="shared" si="13"/>
        <v>0</v>
      </c>
      <c r="T19" s="254">
        <f t="shared" si="13"/>
        <v>0</v>
      </c>
      <c r="U19" s="254">
        <f t="shared" si="13"/>
        <v>0</v>
      </c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</row>
    <row r="20" spans="1:36" s="67" customFormat="1" ht="15.95" customHeight="1" x14ac:dyDescent="0.3">
      <c r="A20" s="65"/>
      <c r="B20" s="65"/>
      <c r="C20" s="65">
        <v>3132</v>
      </c>
      <c r="D20" s="65"/>
      <c r="E20" s="274" t="s">
        <v>79</v>
      </c>
      <c r="F20" s="67">
        <v>0</v>
      </c>
      <c r="G20" s="67">
        <v>0</v>
      </c>
      <c r="H20" s="255">
        <f t="shared" si="0"/>
        <v>9296</v>
      </c>
      <c r="I20" s="256">
        <f t="shared" ref="I20:U20" si="14">SUM(I21:I21)</f>
        <v>9296</v>
      </c>
      <c r="J20" s="256">
        <f t="shared" si="14"/>
        <v>0</v>
      </c>
      <c r="K20" s="256">
        <f t="shared" si="14"/>
        <v>0</v>
      </c>
      <c r="L20" s="256">
        <f t="shared" si="14"/>
        <v>0</v>
      </c>
      <c r="M20" s="256">
        <f t="shared" si="14"/>
        <v>0</v>
      </c>
      <c r="N20" s="256">
        <f t="shared" si="14"/>
        <v>0</v>
      </c>
      <c r="O20" s="255">
        <f t="shared" si="7"/>
        <v>9296</v>
      </c>
      <c r="P20" s="256">
        <f t="shared" si="14"/>
        <v>9296</v>
      </c>
      <c r="Q20" s="256">
        <f t="shared" si="14"/>
        <v>0</v>
      </c>
      <c r="R20" s="256">
        <f t="shared" si="14"/>
        <v>0</v>
      </c>
      <c r="S20" s="256">
        <f t="shared" si="14"/>
        <v>0</v>
      </c>
      <c r="T20" s="256">
        <f t="shared" si="14"/>
        <v>0</v>
      </c>
      <c r="U20" s="256">
        <f t="shared" si="14"/>
        <v>0</v>
      </c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</row>
    <row r="21" spans="1:36" s="61" customFormat="1" ht="15.95" customHeight="1" x14ac:dyDescent="0.3">
      <c r="A21" s="68"/>
      <c r="B21" s="68"/>
      <c r="C21" s="69"/>
      <c r="D21" s="68">
        <v>31321</v>
      </c>
      <c r="E21" s="275" t="s">
        <v>79</v>
      </c>
      <c r="H21" s="257">
        <f t="shared" si="0"/>
        <v>9296</v>
      </c>
      <c r="I21" s="258">
        <v>9296</v>
      </c>
      <c r="J21" s="258"/>
      <c r="K21" s="258"/>
      <c r="L21" s="258"/>
      <c r="M21" s="258"/>
      <c r="N21" s="258"/>
      <c r="O21" s="257">
        <f t="shared" si="7"/>
        <v>9296</v>
      </c>
      <c r="P21" s="258">
        <v>9296</v>
      </c>
      <c r="Q21" s="258"/>
      <c r="R21" s="258"/>
      <c r="S21" s="258"/>
      <c r="T21" s="258"/>
      <c r="U21" s="258"/>
    </row>
    <row r="22" spans="1:36" s="71" customFormat="1" ht="15.95" customHeight="1" x14ac:dyDescent="0.3">
      <c r="A22" s="58">
        <v>32</v>
      </c>
      <c r="B22" s="58"/>
      <c r="C22" s="58"/>
      <c r="D22" s="58"/>
      <c r="E22" s="272" t="s">
        <v>35</v>
      </c>
      <c r="F22" s="59">
        <f>F23+F34+F48+F71+F75</f>
        <v>0</v>
      </c>
      <c r="G22" s="70">
        <f>G23+G34+G48+G71+G75</f>
        <v>0</v>
      </c>
      <c r="H22" s="251">
        <f t="shared" si="0"/>
        <v>57290</v>
      </c>
      <c r="I22" s="252">
        <f t="shared" ref="I22:N22" si="15">I23+I34+I48+I71+I75</f>
        <v>48537</v>
      </c>
      <c r="J22" s="252">
        <f t="shared" si="15"/>
        <v>0</v>
      </c>
      <c r="K22" s="252">
        <f t="shared" si="15"/>
        <v>4453</v>
      </c>
      <c r="L22" s="252">
        <f t="shared" si="15"/>
        <v>2300</v>
      </c>
      <c r="M22" s="252">
        <f t="shared" si="15"/>
        <v>2000</v>
      </c>
      <c r="N22" s="252">
        <f t="shared" si="15"/>
        <v>0</v>
      </c>
      <c r="O22" s="251">
        <f t="shared" si="7"/>
        <v>62186.13</v>
      </c>
      <c r="P22" s="252">
        <f t="shared" ref="P22:U22" si="16">P23+P34+P48+P71+P75</f>
        <v>51719</v>
      </c>
      <c r="Q22" s="252">
        <f t="shared" si="16"/>
        <v>0</v>
      </c>
      <c r="R22" s="252">
        <f t="shared" si="16"/>
        <v>5267.13</v>
      </c>
      <c r="S22" s="252">
        <f t="shared" si="16"/>
        <v>3200</v>
      </c>
      <c r="T22" s="252">
        <f t="shared" si="16"/>
        <v>2000</v>
      </c>
      <c r="U22" s="252">
        <f t="shared" si="16"/>
        <v>0</v>
      </c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</row>
    <row r="23" spans="1:36" s="63" customFormat="1" ht="15.95" customHeight="1" x14ac:dyDescent="0.3">
      <c r="A23" s="62"/>
      <c r="B23" s="62">
        <v>321</v>
      </c>
      <c r="C23" s="62"/>
      <c r="D23" s="62"/>
      <c r="E23" s="273" t="s">
        <v>80</v>
      </c>
      <c r="H23" s="253">
        <f t="shared" si="0"/>
        <v>2208</v>
      </c>
      <c r="I23" s="254">
        <f>I24+I28+I30+I32</f>
        <v>757</v>
      </c>
      <c r="J23" s="254">
        <f t="shared" ref="J23:N23" si="17">J24+J28+J30+J32</f>
        <v>0</v>
      </c>
      <c r="K23" s="254">
        <f t="shared" si="17"/>
        <v>1451</v>
      </c>
      <c r="L23" s="254">
        <f t="shared" si="17"/>
        <v>0</v>
      </c>
      <c r="M23" s="254">
        <f t="shared" si="17"/>
        <v>0</v>
      </c>
      <c r="N23" s="254">
        <f t="shared" si="17"/>
        <v>0</v>
      </c>
      <c r="O23" s="253">
        <f t="shared" si="7"/>
        <v>2208</v>
      </c>
      <c r="P23" s="254">
        <f>P24+P28+P30+P32</f>
        <v>757</v>
      </c>
      <c r="Q23" s="254">
        <f t="shared" ref="Q23:U23" si="18">Q24+Q28+Q30+Q32</f>
        <v>0</v>
      </c>
      <c r="R23" s="254">
        <f t="shared" si="18"/>
        <v>1451</v>
      </c>
      <c r="S23" s="254">
        <f t="shared" si="18"/>
        <v>0</v>
      </c>
      <c r="T23" s="254">
        <f t="shared" si="18"/>
        <v>0</v>
      </c>
      <c r="U23" s="254">
        <f t="shared" si="18"/>
        <v>0</v>
      </c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</row>
    <row r="24" spans="1:36" s="67" customFormat="1" ht="15.95" customHeight="1" x14ac:dyDescent="0.3">
      <c r="A24" s="65"/>
      <c r="B24" s="65"/>
      <c r="C24" s="65">
        <v>3211</v>
      </c>
      <c r="D24" s="65"/>
      <c r="E24" s="274" t="s">
        <v>81</v>
      </c>
      <c r="F24" s="67">
        <f>SUM(F28:F72)</f>
        <v>0</v>
      </c>
      <c r="G24" s="67">
        <f>SUM(G28:G72)</f>
        <v>0</v>
      </c>
      <c r="H24" s="255">
        <f t="shared" si="0"/>
        <v>1015</v>
      </c>
      <c r="I24" s="256">
        <f t="shared" ref="I24:N24" si="19">SUM(I25:I27)</f>
        <v>0</v>
      </c>
      <c r="J24" s="256">
        <f t="shared" si="19"/>
        <v>0</v>
      </c>
      <c r="K24" s="256">
        <f t="shared" si="19"/>
        <v>1015</v>
      </c>
      <c r="L24" s="256">
        <f t="shared" si="19"/>
        <v>0</v>
      </c>
      <c r="M24" s="256">
        <f t="shared" si="19"/>
        <v>0</v>
      </c>
      <c r="N24" s="256">
        <f t="shared" si="19"/>
        <v>0</v>
      </c>
      <c r="O24" s="255">
        <f t="shared" si="7"/>
        <v>1015</v>
      </c>
      <c r="P24" s="256">
        <f t="shared" ref="P24:U24" si="20">SUM(P25:P27)</f>
        <v>0</v>
      </c>
      <c r="Q24" s="256">
        <f t="shared" si="20"/>
        <v>0</v>
      </c>
      <c r="R24" s="256">
        <f t="shared" si="20"/>
        <v>1015</v>
      </c>
      <c r="S24" s="256">
        <f t="shared" si="20"/>
        <v>0</v>
      </c>
      <c r="T24" s="256">
        <f t="shared" si="20"/>
        <v>0</v>
      </c>
      <c r="U24" s="256">
        <f t="shared" si="20"/>
        <v>0</v>
      </c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</row>
    <row r="25" spans="1:36" s="61" customFormat="1" ht="15.95" customHeight="1" x14ac:dyDescent="0.3">
      <c r="A25" s="68"/>
      <c r="B25" s="68"/>
      <c r="C25" s="69"/>
      <c r="D25" s="68">
        <v>32111</v>
      </c>
      <c r="E25" s="275" t="s">
        <v>82</v>
      </c>
      <c r="F25" s="64"/>
      <c r="G25" s="64"/>
      <c r="H25" s="257">
        <f t="shared" si="0"/>
        <v>330</v>
      </c>
      <c r="I25" s="258"/>
      <c r="J25" s="258"/>
      <c r="K25" s="258">
        <v>330</v>
      </c>
      <c r="L25" s="258"/>
      <c r="M25" s="258"/>
      <c r="N25" s="258"/>
      <c r="O25" s="257">
        <f t="shared" si="7"/>
        <v>330</v>
      </c>
      <c r="P25" s="258"/>
      <c r="Q25" s="258"/>
      <c r="R25" s="258">
        <v>330</v>
      </c>
      <c r="S25" s="258"/>
      <c r="T25" s="258"/>
      <c r="U25" s="258"/>
    </row>
    <row r="26" spans="1:36" s="61" customFormat="1" ht="15.95" customHeight="1" x14ac:dyDescent="0.3">
      <c r="A26" s="68"/>
      <c r="B26" s="68"/>
      <c r="C26" s="69"/>
      <c r="D26" s="68">
        <v>32113</v>
      </c>
      <c r="E26" s="275" t="s">
        <v>83</v>
      </c>
      <c r="F26" s="64"/>
      <c r="G26" s="64"/>
      <c r="H26" s="257">
        <f t="shared" si="0"/>
        <v>395</v>
      </c>
      <c r="I26" s="258"/>
      <c r="J26" s="258"/>
      <c r="K26" s="258">
        <v>395</v>
      </c>
      <c r="L26" s="258"/>
      <c r="M26" s="258"/>
      <c r="N26" s="258"/>
      <c r="O26" s="257">
        <f t="shared" si="7"/>
        <v>395</v>
      </c>
      <c r="P26" s="258"/>
      <c r="Q26" s="258"/>
      <c r="R26" s="258">
        <v>395</v>
      </c>
      <c r="S26" s="258"/>
      <c r="T26" s="258"/>
      <c r="U26" s="258"/>
    </row>
    <row r="27" spans="1:36" s="61" customFormat="1" ht="15.95" customHeight="1" x14ac:dyDescent="0.3">
      <c r="A27" s="68"/>
      <c r="B27" s="68"/>
      <c r="C27" s="69"/>
      <c r="D27" s="68">
        <v>32115</v>
      </c>
      <c r="E27" s="275" t="s">
        <v>84</v>
      </c>
      <c r="F27" s="64"/>
      <c r="G27" s="64"/>
      <c r="H27" s="257">
        <f t="shared" si="0"/>
        <v>290</v>
      </c>
      <c r="I27" s="258"/>
      <c r="J27" s="258"/>
      <c r="K27" s="258">
        <v>290</v>
      </c>
      <c r="L27" s="258"/>
      <c r="M27" s="258"/>
      <c r="N27" s="258"/>
      <c r="O27" s="257">
        <f t="shared" si="7"/>
        <v>290</v>
      </c>
      <c r="P27" s="258"/>
      <c r="Q27" s="258"/>
      <c r="R27" s="258">
        <v>290</v>
      </c>
      <c r="S27" s="258"/>
      <c r="T27" s="258"/>
      <c r="U27" s="258"/>
    </row>
    <row r="28" spans="1:36" s="67" customFormat="1" ht="15.95" customHeight="1" x14ac:dyDescent="0.3">
      <c r="A28" s="65"/>
      <c r="B28" s="65"/>
      <c r="C28" s="65">
        <v>3212</v>
      </c>
      <c r="D28" s="65"/>
      <c r="E28" s="274" t="s">
        <v>85</v>
      </c>
      <c r="F28" s="67">
        <v>0</v>
      </c>
      <c r="G28" s="67">
        <v>0</v>
      </c>
      <c r="H28" s="255">
        <f t="shared" si="0"/>
        <v>757</v>
      </c>
      <c r="I28" s="256">
        <f t="shared" ref="I28:U28" si="21">I29</f>
        <v>757</v>
      </c>
      <c r="J28" s="256">
        <f t="shared" si="21"/>
        <v>0</v>
      </c>
      <c r="K28" s="256">
        <f t="shared" si="21"/>
        <v>0</v>
      </c>
      <c r="L28" s="256">
        <f t="shared" si="21"/>
        <v>0</v>
      </c>
      <c r="M28" s="256"/>
      <c r="N28" s="256">
        <f t="shared" si="21"/>
        <v>0</v>
      </c>
      <c r="O28" s="255">
        <f t="shared" si="7"/>
        <v>757</v>
      </c>
      <c r="P28" s="256">
        <f t="shared" si="21"/>
        <v>757</v>
      </c>
      <c r="Q28" s="256">
        <f t="shared" si="21"/>
        <v>0</v>
      </c>
      <c r="R28" s="256">
        <f t="shared" si="21"/>
        <v>0</v>
      </c>
      <c r="S28" s="256">
        <f t="shared" si="21"/>
        <v>0</v>
      </c>
      <c r="T28" s="256"/>
      <c r="U28" s="256">
        <f t="shared" si="21"/>
        <v>0</v>
      </c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</row>
    <row r="29" spans="1:36" s="61" customFormat="1" ht="15.95" customHeight="1" x14ac:dyDescent="0.3">
      <c r="A29" s="68"/>
      <c r="B29" s="68"/>
      <c r="C29" s="69"/>
      <c r="D29" s="68">
        <v>32121</v>
      </c>
      <c r="E29" s="275" t="s">
        <v>86</v>
      </c>
      <c r="H29" s="257">
        <f t="shared" si="0"/>
        <v>757</v>
      </c>
      <c r="I29" s="258">
        <v>757</v>
      </c>
      <c r="J29" s="258"/>
      <c r="K29" s="258"/>
      <c r="L29" s="258"/>
      <c r="M29" s="258"/>
      <c r="N29" s="258"/>
      <c r="O29" s="257">
        <f t="shared" si="7"/>
        <v>757</v>
      </c>
      <c r="P29" s="258">
        <v>757</v>
      </c>
      <c r="Q29" s="258"/>
      <c r="R29" s="258"/>
      <c r="S29" s="258"/>
      <c r="T29" s="258"/>
      <c r="U29" s="258"/>
    </row>
    <row r="30" spans="1:36" s="67" customFormat="1" ht="15.95" customHeight="1" x14ac:dyDescent="0.3">
      <c r="A30" s="65"/>
      <c r="B30" s="65"/>
      <c r="C30" s="65">
        <v>3213</v>
      </c>
      <c r="D30" s="65"/>
      <c r="E30" s="274" t="s">
        <v>87</v>
      </c>
      <c r="F30" s="67">
        <v>0</v>
      </c>
      <c r="G30" s="67">
        <v>0</v>
      </c>
      <c r="H30" s="255">
        <f t="shared" si="0"/>
        <v>331</v>
      </c>
      <c r="I30" s="256">
        <f t="shared" ref="I30:U30" si="22">SUM(I31)</f>
        <v>0</v>
      </c>
      <c r="J30" s="256">
        <f t="shared" si="22"/>
        <v>0</v>
      </c>
      <c r="K30" s="256">
        <f t="shared" si="22"/>
        <v>331</v>
      </c>
      <c r="L30" s="256">
        <f t="shared" si="22"/>
        <v>0</v>
      </c>
      <c r="M30" s="256"/>
      <c r="N30" s="256">
        <f t="shared" si="22"/>
        <v>0</v>
      </c>
      <c r="O30" s="255">
        <f t="shared" si="7"/>
        <v>331</v>
      </c>
      <c r="P30" s="256">
        <f t="shared" si="22"/>
        <v>0</v>
      </c>
      <c r="Q30" s="256">
        <f t="shared" si="22"/>
        <v>0</v>
      </c>
      <c r="R30" s="256">
        <f t="shared" si="22"/>
        <v>331</v>
      </c>
      <c r="S30" s="256">
        <f t="shared" si="22"/>
        <v>0</v>
      </c>
      <c r="T30" s="256"/>
      <c r="U30" s="256">
        <f t="shared" si="22"/>
        <v>0</v>
      </c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</row>
    <row r="31" spans="1:36" s="61" customFormat="1" ht="15.95" customHeight="1" x14ac:dyDescent="0.3">
      <c r="A31" s="68"/>
      <c r="B31" s="68"/>
      <c r="C31" s="69"/>
      <c r="D31" s="68">
        <v>32131</v>
      </c>
      <c r="E31" s="275" t="s">
        <v>88</v>
      </c>
      <c r="F31" s="64"/>
      <c r="G31" s="64"/>
      <c r="H31" s="257">
        <f t="shared" si="0"/>
        <v>331</v>
      </c>
      <c r="I31" s="258"/>
      <c r="J31" s="258"/>
      <c r="K31" s="258">
        <v>331</v>
      </c>
      <c r="L31" s="258"/>
      <c r="M31" s="258"/>
      <c r="N31" s="258"/>
      <c r="O31" s="257">
        <f t="shared" si="7"/>
        <v>331</v>
      </c>
      <c r="P31" s="258"/>
      <c r="Q31" s="258"/>
      <c r="R31" s="258">
        <v>331</v>
      </c>
      <c r="S31" s="258"/>
      <c r="T31" s="258"/>
      <c r="U31" s="258"/>
    </row>
    <row r="32" spans="1:36" s="67" customFormat="1" ht="15.95" customHeight="1" x14ac:dyDescent="0.3">
      <c r="A32" s="65"/>
      <c r="B32" s="65"/>
      <c r="C32" s="65">
        <v>3214</v>
      </c>
      <c r="D32" s="65"/>
      <c r="E32" s="274" t="s">
        <v>190</v>
      </c>
      <c r="H32" s="255">
        <f t="shared" si="0"/>
        <v>105</v>
      </c>
      <c r="I32" s="256">
        <f>SUM(I33)</f>
        <v>0</v>
      </c>
      <c r="J32" s="256">
        <f t="shared" ref="J32:N32" si="23">SUM(J33)</f>
        <v>0</v>
      </c>
      <c r="K32" s="256">
        <f t="shared" si="23"/>
        <v>105</v>
      </c>
      <c r="L32" s="256">
        <f t="shared" si="23"/>
        <v>0</v>
      </c>
      <c r="M32" s="256">
        <f t="shared" si="23"/>
        <v>0</v>
      </c>
      <c r="N32" s="256">
        <f t="shared" si="23"/>
        <v>0</v>
      </c>
      <c r="O32" s="255">
        <f t="shared" si="7"/>
        <v>105</v>
      </c>
      <c r="P32" s="256">
        <f>SUM(P33)</f>
        <v>0</v>
      </c>
      <c r="Q32" s="256">
        <f t="shared" ref="Q32:U32" si="24">SUM(Q33)</f>
        <v>0</v>
      </c>
      <c r="R32" s="256">
        <f t="shared" si="24"/>
        <v>105</v>
      </c>
      <c r="S32" s="256">
        <f t="shared" si="24"/>
        <v>0</v>
      </c>
      <c r="T32" s="256">
        <f t="shared" si="24"/>
        <v>0</v>
      </c>
      <c r="U32" s="256">
        <f t="shared" si="24"/>
        <v>0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</row>
    <row r="33" spans="1:36" s="61" customFormat="1" ht="32.25" customHeight="1" x14ac:dyDescent="0.3">
      <c r="A33" s="68"/>
      <c r="B33" s="68"/>
      <c r="C33" s="69"/>
      <c r="D33" s="68">
        <v>32141</v>
      </c>
      <c r="E33" s="276" t="s">
        <v>191</v>
      </c>
      <c r="F33" s="64"/>
      <c r="G33" s="64"/>
      <c r="H33" s="257">
        <f t="shared" si="0"/>
        <v>105</v>
      </c>
      <c r="I33" s="258"/>
      <c r="J33" s="258"/>
      <c r="K33" s="258">
        <v>105</v>
      </c>
      <c r="L33" s="258"/>
      <c r="M33" s="258"/>
      <c r="N33" s="258"/>
      <c r="O33" s="257">
        <f t="shared" si="7"/>
        <v>105</v>
      </c>
      <c r="P33" s="258"/>
      <c r="Q33" s="258"/>
      <c r="R33" s="258">
        <v>105</v>
      </c>
      <c r="S33" s="258"/>
      <c r="T33" s="258"/>
      <c r="U33" s="258"/>
    </row>
    <row r="34" spans="1:36" s="63" customFormat="1" ht="15.95" customHeight="1" x14ac:dyDescent="0.3">
      <c r="A34" s="62"/>
      <c r="B34" s="62">
        <v>322</v>
      </c>
      <c r="C34" s="62"/>
      <c r="D34" s="62"/>
      <c r="E34" s="273" t="s">
        <v>89</v>
      </c>
      <c r="H34" s="253">
        <f t="shared" si="0"/>
        <v>11731</v>
      </c>
      <c r="I34" s="254">
        <f t="shared" ref="I34:N34" si="25">I35+I44+I46+I41</f>
        <v>8899</v>
      </c>
      <c r="J34" s="254">
        <f t="shared" si="25"/>
        <v>0</v>
      </c>
      <c r="K34" s="254">
        <f t="shared" si="25"/>
        <v>1032</v>
      </c>
      <c r="L34" s="254">
        <f t="shared" si="25"/>
        <v>1800</v>
      </c>
      <c r="M34" s="254">
        <f t="shared" si="25"/>
        <v>0</v>
      </c>
      <c r="N34" s="254">
        <f t="shared" si="25"/>
        <v>0</v>
      </c>
      <c r="O34" s="253">
        <f t="shared" si="7"/>
        <v>11932</v>
      </c>
      <c r="P34" s="254">
        <f t="shared" ref="P34:U34" si="26">P35+P44+P46+P41</f>
        <v>8899</v>
      </c>
      <c r="Q34" s="254">
        <f t="shared" si="26"/>
        <v>0</v>
      </c>
      <c r="R34" s="254">
        <f t="shared" si="26"/>
        <v>1233</v>
      </c>
      <c r="S34" s="254">
        <f t="shared" si="26"/>
        <v>1800</v>
      </c>
      <c r="T34" s="254">
        <f t="shared" si="26"/>
        <v>0</v>
      </c>
      <c r="U34" s="254">
        <f t="shared" si="26"/>
        <v>0</v>
      </c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</row>
    <row r="35" spans="1:36" s="67" customFormat="1" ht="15.95" customHeight="1" x14ac:dyDescent="0.3">
      <c r="A35" s="65"/>
      <c r="B35" s="65"/>
      <c r="C35" s="65">
        <v>3221</v>
      </c>
      <c r="D35" s="65"/>
      <c r="E35" s="274" t="s">
        <v>90</v>
      </c>
      <c r="F35" s="66">
        <f>SUM(F36:F40)</f>
        <v>0</v>
      </c>
      <c r="G35" s="72">
        <f>SUM(G36:G40)</f>
        <v>0</v>
      </c>
      <c r="H35" s="255">
        <f t="shared" si="0"/>
        <v>2359</v>
      </c>
      <c r="I35" s="256">
        <f>SUM(I36:I40)</f>
        <v>0</v>
      </c>
      <c r="J35" s="256">
        <f t="shared" ref="J35:N35" si="27">SUM(J36:J40)</f>
        <v>0</v>
      </c>
      <c r="K35" s="256">
        <f t="shared" si="27"/>
        <v>766</v>
      </c>
      <c r="L35" s="256">
        <f t="shared" si="27"/>
        <v>1593</v>
      </c>
      <c r="M35" s="256">
        <f t="shared" si="27"/>
        <v>0</v>
      </c>
      <c r="N35" s="256">
        <f t="shared" si="27"/>
        <v>0</v>
      </c>
      <c r="O35" s="255">
        <f t="shared" si="7"/>
        <v>2443</v>
      </c>
      <c r="P35" s="256">
        <f>SUM(P36:P40)</f>
        <v>0</v>
      </c>
      <c r="Q35" s="256">
        <f t="shared" ref="Q35:U35" si="28">SUM(Q36:Q40)</f>
        <v>0</v>
      </c>
      <c r="R35" s="256">
        <f t="shared" si="28"/>
        <v>850</v>
      </c>
      <c r="S35" s="256">
        <f t="shared" si="28"/>
        <v>1593</v>
      </c>
      <c r="T35" s="256">
        <f t="shared" si="28"/>
        <v>0</v>
      </c>
      <c r="U35" s="256">
        <f t="shared" si="28"/>
        <v>0</v>
      </c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</row>
    <row r="36" spans="1:36" s="61" customFormat="1" ht="15.95" customHeight="1" x14ac:dyDescent="0.3">
      <c r="A36" s="68"/>
      <c r="B36" s="68"/>
      <c r="C36" s="69"/>
      <c r="D36" s="68">
        <v>32211</v>
      </c>
      <c r="E36" s="276" t="s">
        <v>90</v>
      </c>
      <c r="F36" s="61">
        <v>0</v>
      </c>
      <c r="G36" s="61">
        <v>0</v>
      </c>
      <c r="H36" s="257">
        <f t="shared" si="0"/>
        <v>398</v>
      </c>
      <c r="I36" s="258"/>
      <c r="J36" s="258"/>
      <c r="K36" s="258">
        <v>398</v>
      </c>
      <c r="L36" s="258"/>
      <c r="M36" s="258"/>
      <c r="N36" s="258"/>
      <c r="O36" s="257">
        <f t="shared" si="7"/>
        <v>398</v>
      </c>
      <c r="P36" s="258"/>
      <c r="Q36" s="258"/>
      <c r="R36" s="258">
        <v>398</v>
      </c>
      <c r="S36" s="258"/>
      <c r="T36" s="258"/>
      <c r="U36" s="258"/>
    </row>
    <row r="37" spans="1:36" s="61" customFormat="1" ht="15.95" customHeight="1" x14ac:dyDescent="0.3">
      <c r="A37" s="68"/>
      <c r="B37" s="68"/>
      <c r="C37" s="69"/>
      <c r="D37" s="68">
        <v>32212</v>
      </c>
      <c r="E37" s="276" t="s">
        <v>91</v>
      </c>
      <c r="H37" s="257">
        <f t="shared" si="0"/>
        <v>1593</v>
      </c>
      <c r="I37" s="258"/>
      <c r="J37" s="258"/>
      <c r="K37" s="258"/>
      <c r="L37" s="258">
        <v>1593</v>
      </c>
      <c r="M37" s="258"/>
      <c r="N37" s="258"/>
      <c r="O37" s="257">
        <f t="shared" si="7"/>
        <v>1593</v>
      </c>
      <c r="P37" s="258"/>
      <c r="Q37" s="258"/>
      <c r="R37" s="258"/>
      <c r="S37" s="258">
        <v>1593</v>
      </c>
      <c r="T37" s="258"/>
      <c r="U37" s="258"/>
    </row>
    <row r="38" spans="1:36" s="61" customFormat="1" ht="15.95" customHeight="1" x14ac:dyDescent="0.3">
      <c r="A38" s="68"/>
      <c r="B38" s="68"/>
      <c r="C38" s="69"/>
      <c r="D38" s="68">
        <v>32214</v>
      </c>
      <c r="E38" s="276" t="s">
        <v>92</v>
      </c>
      <c r="H38" s="257">
        <f t="shared" si="0"/>
        <v>159</v>
      </c>
      <c r="I38" s="258"/>
      <c r="J38" s="258"/>
      <c r="K38" s="258">
        <v>159</v>
      </c>
      <c r="L38" s="258"/>
      <c r="M38" s="258"/>
      <c r="N38" s="258"/>
      <c r="O38" s="257">
        <f t="shared" si="7"/>
        <v>159</v>
      </c>
      <c r="P38" s="258"/>
      <c r="Q38" s="258"/>
      <c r="R38" s="258">
        <v>159</v>
      </c>
      <c r="S38" s="258"/>
      <c r="T38" s="258"/>
      <c r="U38" s="258"/>
    </row>
    <row r="39" spans="1:36" s="61" customFormat="1" ht="15.95" customHeight="1" x14ac:dyDescent="0.3">
      <c r="A39" s="68"/>
      <c r="B39" s="68"/>
      <c r="C39" s="69"/>
      <c r="D39" s="68">
        <v>32216</v>
      </c>
      <c r="E39" s="276" t="s">
        <v>93</v>
      </c>
      <c r="H39" s="257">
        <f t="shared" si="0"/>
        <v>93</v>
      </c>
      <c r="I39" s="258"/>
      <c r="J39" s="258"/>
      <c r="K39" s="258">
        <v>93</v>
      </c>
      <c r="L39" s="258"/>
      <c r="M39" s="258"/>
      <c r="N39" s="258"/>
      <c r="O39" s="257">
        <f t="shared" si="7"/>
        <v>93</v>
      </c>
      <c r="P39" s="258"/>
      <c r="Q39" s="258"/>
      <c r="R39" s="258">
        <v>93</v>
      </c>
      <c r="S39" s="258"/>
      <c r="T39" s="258"/>
      <c r="U39" s="258"/>
    </row>
    <row r="40" spans="1:36" s="61" customFormat="1" ht="15.95" customHeight="1" x14ac:dyDescent="0.3">
      <c r="A40" s="68"/>
      <c r="B40" s="68"/>
      <c r="C40" s="69"/>
      <c r="D40" s="68">
        <v>32219</v>
      </c>
      <c r="E40" s="276" t="s">
        <v>94</v>
      </c>
      <c r="H40" s="257">
        <f t="shared" si="0"/>
        <v>116</v>
      </c>
      <c r="I40" s="258"/>
      <c r="J40" s="258"/>
      <c r="K40" s="258">
        <v>116</v>
      </c>
      <c r="L40" s="258"/>
      <c r="M40" s="258"/>
      <c r="N40" s="258"/>
      <c r="O40" s="257">
        <f t="shared" si="7"/>
        <v>200</v>
      </c>
      <c r="P40" s="258"/>
      <c r="Q40" s="258"/>
      <c r="R40" s="258">
        <v>200</v>
      </c>
      <c r="S40" s="258"/>
      <c r="T40" s="258"/>
      <c r="U40" s="258"/>
    </row>
    <row r="41" spans="1:36" s="67" customFormat="1" ht="15.95" customHeight="1" x14ac:dyDescent="0.3">
      <c r="A41" s="65"/>
      <c r="B41" s="65"/>
      <c r="C41" s="65">
        <v>3223</v>
      </c>
      <c r="D41" s="65"/>
      <c r="E41" s="274" t="s">
        <v>170</v>
      </c>
      <c r="F41" s="66"/>
      <c r="G41" s="72"/>
      <c r="H41" s="255">
        <f t="shared" si="0"/>
        <v>8899</v>
      </c>
      <c r="I41" s="256">
        <f>SUM(I42:I43)</f>
        <v>8899</v>
      </c>
      <c r="J41" s="256">
        <f t="shared" ref="J41:N41" si="29">SUM(J42:J43)</f>
        <v>0</v>
      </c>
      <c r="K41" s="256">
        <f t="shared" si="29"/>
        <v>0</v>
      </c>
      <c r="L41" s="256">
        <f t="shared" si="29"/>
        <v>0</v>
      </c>
      <c r="M41" s="256">
        <f t="shared" si="29"/>
        <v>0</v>
      </c>
      <c r="N41" s="256">
        <f t="shared" si="29"/>
        <v>0</v>
      </c>
      <c r="O41" s="255">
        <f t="shared" si="7"/>
        <v>8899</v>
      </c>
      <c r="P41" s="256">
        <f>SUM(P42:P43)</f>
        <v>8899</v>
      </c>
      <c r="Q41" s="256">
        <f t="shared" ref="Q41:U41" si="30">SUM(Q42:Q43)</f>
        <v>0</v>
      </c>
      <c r="R41" s="256">
        <f t="shared" si="30"/>
        <v>0</v>
      </c>
      <c r="S41" s="256">
        <f t="shared" si="30"/>
        <v>0</v>
      </c>
      <c r="T41" s="256">
        <f t="shared" si="30"/>
        <v>0</v>
      </c>
      <c r="U41" s="256">
        <f t="shared" si="30"/>
        <v>0</v>
      </c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</row>
    <row r="42" spans="1:36" s="61" customFormat="1" ht="15.95" customHeight="1" x14ac:dyDescent="0.3">
      <c r="A42" s="68"/>
      <c r="B42" s="68"/>
      <c r="C42" s="69"/>
      <c r="D42" s="68">
        <v>32231</v>
      </c>
      <c r="E42" s="276" t="s">
        <v>171</v>
      </c>
      <c r="H42" s="257">
        <f t="shared" si="0"/>
        <v>2263</v>
      </c>
      <c r="I42" s="258">
        <v>2263</v>
      </c>
      <c r="J42" s="258"/>
      <c r="K42" s="258"/>
      <c r="L42" s="258"/>
      <c r="M42" s="258"/>
      <c r="N42" s="258"/>
      <c r="O42" s="257">
        <f t="shared" si="7"/>
        <v>2263</v>
      </c>
      <c r="P42" s="258">
        <v>2263</v>
      </c>
      <c r="Q42" s="258"/>
      <c r="R42" s="258"/>
      <c r="S42" s="258"/>
      <c r="T42" s="258"/>
      <c r="U42" s="258"/>
    </row>
    <row r="43" spans="1:36" s="61" customFormat="1" ht="15.95" customHeight="1" x14ac:dyDescent="0.3">
      <c r="A43" s="68"/>
      <c r="B43" s="68"/>
      <c r="C43" s="69"/>
      <c r="D43" s="68">
        <v>32233</v>
      </c>
      <c r="E43" s="276" t="s">
        <v>172</v>
      </c>
      <c r="H43" s="257">
        <f t="shared" si="0"/>
        <v>6636</v>
      </c>
      <c r="I43" s="258">
        <v>6636</v>
      </c>
      <c r="J43" s="258"/>
      <c r="K43" s="258"/>
      <c r="L43" s="258"/>
      <c r="M43" s="258"/>
      <c r="N43" s="258"/>
      <c r="O43" s="257">
        <f t="shared" si="7"/>
        <v>6636</v>
      </c>
      <c r="P43" s="258">
        <v>6636</v>
      </c>
      <c r="Q43" s="258"/>
      <c r="R43" s="258"/>
      <c r="S43" s="258"/>
      <c r="T43" s="258"/>
      <c r="U43" s="258"/>
    </row>
    <row r="44" spans="1:36" s="67" customFormat="1" ht="15.95" customHeight="1" x14ac:dyDescent="0.3">
      <c r="A44" s="65"/>
      <c r="B44" s="65"/>
      <c r="C44" s="65">
        <v>3224</v>
      </c>
      <c r="D44" s="65"/>
      <c r="E44" s="274" t="s">
        <v>95</v>
      </c>
      <c r="H44" s="255">
        <f t="shared" si="0"/>
        <v>133</v>
      </c>
      <c r="I44" s="256">
        <f t="shared" ref="I44:U44" si="31">SUM(I45)</f>
        <v>0</v>
      </c>
      <c r="J44" s="256">
        <f t="shared" si="31"/>
        <v>0</v>
      </c>
      <c r="K44" s="256">
        <f t="shared" si="31"/>
        <v>133</v>
      </c>
      <c r="L44" s="256">
        <f t="shared" si="31"/>
        <v>0</v>
      </c>
      <c r="M44" s="256">
        <f t="shared" si="31"/>
        <v>0</v>
      </c>
      <c r="N44" s="256">
        <f t="shared" si="31"/>
        <v>0</v>
      </c>
      <c r="O44" s="255">
        <f t="shared" si="7"/>
        <v>133</v>
      </c>
      <c r="P44" s="256">
        <f t="shared" si="31"/>
        <v>0</v>
      </c>
      <c r="Q44" s="256">
        <f t="shared" si="31"/>
        <v>0</v>
      </c>
      <c r="R44" s="256">
        <f t="shared" si="31"/>
        <v>133</v>
      </c>
      <c r="S44" s="256">
        <f t="shared" si="31"/>
        <v>0</v>
      </c>
      <c r="T44" s="256">
        <f t="shared" si="31"/>
        <v>0</v>
      </c>
      <c r="U44" s="256">
        <f t="shared" si="31"/>
        <v>0</v>
      </c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</row>
    <row r="45" spans="1:36" s="61" customFormat="1" ht="15.95" customHeight="1" x14ac:dyDescent="0.3">
      <c r="A45" s="68"/>
      <c r="B45" s="68"/>
      <c r="C45" s="69"/>
      <c r="D45" s="68">
        <v>32244</v>
      </c>
      <c r="E45" s="276" t="s">
        <v>96</v>
      </c>
      <c r="F45" s="61">
        <v>0</v>
      </c>
      <c r="G45" s="61">
        <v>0</v>
      </c>
      <c r="H45" s="257">
        <f t="shared" si="0"/>
        <v>133</v>
      </c>
      <c r="I45" s="258"/>
      <c r="J45" s="258"/>
      <c r="K45" s="258">
        <v>133</v>
      </c>
      <c r="L45" s="258"/>
      <c r="M45" s="258"/>
      <c r="N45" s="258"/>
      <c r="O45" s="257">
        <f t="shared" si="7"/>
        <v>133</v>
      </c>
      <c r="P45" s="258"/>
      <c r="Q45" s="258"/>
      <c r="R45" s="258">
        <v>133</v>
      </c>
      <c r="S45" s="258"/>
      <c r="T45" s="258"/>
      <c r="U45" s="258"/>
    </row>
    <row r="46" spans="1:36" s="67" customFormat="1" ht="15.95" customHeight="1" x14ac:dyDescent="0.3">
      <c r="A46" s="65"/>
      <c r="B46" s="65"/>
      <c r="C46" s="65">
        <v>3225</v>
      </c>
      <c r="D46" s="65"/>
      <c r="E46" s="274" t="s">
        <v>97</v>
      </c>
      <c r="H46" s="255">
        <f t="shared" si="0"/>
        <v>340</v>
      </c>
      <c r="I46" s="256">
        <f t="shared" ref="I46:U46" si="32">SUM(I47:I47)</f>
        <v>0</v>
      </c>
      <c r="J46" s="256">
        <f t="shared" si="32"/>
        <v>0</v>
      </c>
      <c r="K46" s="256">
        <f t="shared" si="32"/>
        <v>133</v>
      </c>
      <c r="L46" s="256">
        <f t="shared" si="32"/>
        <v>207</v>
      </c>
      <c r="M46" s="256">
        <f t="shared" si="32"/>
        <v>0</v>
      </c>
      <c r="N46" s="256">
        <f t="shared" si="32"/>
        <v>0</v>
      </c>
      <c r="O46" s="255">
        <f t="shared" si="7"/>
        <v>457</v>
      </c>
      <c r="P46" s="256">
        <f t="shared" si="32"/>
        <v>0</v>
      </c>
      <c r="Q46" s="256">
        <f t="shared" si="32"/>
        <v>0</v>
      </c>
      <c r="R46" s="256">
        <f t="shared" si="32"/>
        <v>250</v>
      </c>
      <c r="S46" s="256">
        <f t="shared" si="32"/>
        <v>207</v>
      </c>
      <c r="T46" s="256">
        <f t="shared" si="32"/>
        <v>0</v>
      </c>
      <c r="U46" s="256">
        <f t="shared" si="32"/>
        <v>0</v>
      </c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</row>
    <row r="47" spans="1:36" s="61" customFormat="1" ht="15.95" customHeight="1" x14ac:dyDescent="0.3">
      <c r="A47" s="68"/>
      <c r="B47" s="68"/>
      <c r="C47" s="69"/>
      <c r="D47" s="68">
        <v>32251</v>
      </c>
      <c r="E47" s="276" t="s">
        <v>97</v>
      </c>
      <c r="H47" s="257">
        <f t="shared" si="0"/>
        <v>340</v>
      </c>
      <c r="I47" s="258"/>
      <c r="J47" s="258"/>
      <c r="K47" s="258">
        <v>133</v>
      </c>
      <c r="L47" s="258">
        <v>207</v>
      </c>
      <c r="M47" s="258"/>
      <c r="N47" s="258"/>
      <c r="O47" s="257">
        <f t="shared" si="7"/>
        <v>457</v>
      </c>
      <c r="P47" s="258"/>
      <c r="Q47" s="258"/>
      <c r="R47" s="258">
        <v>250</v>
      </c>
      <c r="S47" s="258">
        <v>207</v>
      </c>
      <c r="T47" s="258"/>
      <c r="U47" s="258"/>
    </row>
    <row r="48" spans="1:36" s="63" customFormat="1" ht="15.95" customHeight="1" x14ac:dyDescent="0.3">
      <c r="A48" s="62"/>
      <c r="B48" s="62">
        <v>323</v>
      </c>
      <c r="C48" s="62"/>
      <c r="D48" s="62"/>
      <c r="E48" s="277" t="s">
        <v>98</v>
      </c>
      <c r="H48" s="253">
        <f t="shared" si="0"/>
        <v>42112</v>
      </c>
      <c r="I48" s="254">
        <f t="shared" ref="I48:N48" si="33">I49+I53+I63+I65+I67+I60+I56</f>
        <v>38151</v>
      </c>
      <c r="J48" s="254">
        <f t="shared" si="33"/>
        <v>0</v>
      </c>
      <c r="K48" s="254">
        <f t="shared" si="33"/>
        <v>1461</v>
      </c>
      <c r="L48" s="254">
        <f t="shared" si="33"/>
        <v>500</v>
      </c>
      <c r="M48" s="254">
        <f t="shared" si="33"/>
        <v>2000</v>
      </c>
      <c r="N48" s="254">
        <f t="shared" si="33"/>
        <v>0</v>
      </c>
      <c r="O48" s="253">
        <f t="shared" si="7"/>
        <v>46709.13</v>
      </c>
      <c r="P48" s="254">
        <f t="shared" ref="P48:U48" si="34">P49+P53+P63+P65+P67+P60+P56</f>
        <v>41354</v>
      </c>
      <c r="Q48" s="254">
        <f t="shared" si="34"/>
        <v>0</v>
      </c>
      <c r="R48" s="254">
        <f t="shared" si="34"/>
        <v>1955.13</v>
      </c>
      <c r="S48" s="254">
        <f t="shared" si="34"/>
        <v>1400</v>
      </c>
      <c r="T48" s="254">
        <f t="shared" si="34"/>
        <v>2000</v>
      </c>
      <c r="U48" s="254">
        <f t="shared" si="34"/>
        <v>0</v>
      </c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</row>
    <row r="49" spans="1:36" s="67" customFormat="1" ht="15.95" customHeight="1" x14ac:dyDescent="0.3">
      <c r="A49" s="65"/>
      <c r="B49" s="65"/>
      <c r="C49" s="65">
        <v>3231</v>
      </c>
      <c r="D49" s="65"/>
      <c r="E49" s="274" t="s">
        <v>99</v>
      </c>
      <c r="F49" s="67">
        <v>0</v>
      </c>
      <c r="G49" s="67">
        <v>0</v>
      </c>
      <c r="H49" s="255">
        <f t="shared" si="0"/>
        <v>564</v>
      </c>
      <c r="I49" s="256">
        <f t="shared" ref="I49:N49" si="35">SUM(I50:I52)</f>
        <v>491</v>
      </c>
      <c r="J49" s="256">
        <f t="shared" si="35"/>
        <v>0</v>
      </c>
      <c r="K49" s="256">
        <f t="shared" si="35"/>
        <v>73</v>
      </c>
      <c r="L49" s="256">
        <f t="shared" si="35"/>
        <v>0</v>
      </c>
      <c r="M49" s="256">
        <f t="shared" si="35"/>
        <v>0</v>
      </c>
      <c r="N49" s="256">
        <f t="shared" si="35"/>
        <v>0</v>
      </c>
      <c r="O49" s="255">
        <f t="shared" si="7"/>
        <v>564</v>
      </c>
      <c r="P49" s="256">
        <f t="shared" ref="P49:U49" si="36">SUM(P50:P52)</f>
        <v>491</v>
      </c>
      <c r="Q49" s="256">
        <f t="shared" si="36"/>
        <v>0</v>
      </c>
      <c r="R49" s="256">
        <f t="shared" si="36"/>
        <v>73</v>
      </c>
      <c r="S49" s="256">
        <f t="shared" si="36"/>
        <v>0</v>
      </c>
      <c r="T49" s="256">
        <f t="shared" si="36"/>
        <v>0</v>
      </c>
      <c r="U49" s="256">
        <f t="shared" si="36"/>
        <v>0</v>
      </c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</row>
    <row r="50" spans="1:36" s="61" customFormat="1" ht="15.95" customHeight="1" x14ac:dyDescent="0.3">
      <c r="A50" s="68"/>
      <c r="B50" s="68"/>
      <c r="C50" s="69"/>
      <c r="D50" s="68">
        <v>32311</v>
      </c>
      <c r="E50" s="276" t="s">
        <v>100</v>
      </c>
      <c r="H50" s="257">
        <f t="shared" si="0"/>
        <v>398</v>
      </c>
      <c r="I50" s="258">
        <v>398</v>
      </c>
      <c r="J50" s="258"/>
      <c r="K50" s="258"/>
      <c r="L50" s="258"/>
      <c r="M50" s="258"/>
      <c r="N50" s="258"/>
      <c r="O50" s="257">
        <f t="shared" si="7"/>
        <v>398</v>
      </c>
      <c r="P50" s="258">
        <v>398</v>
      </c>
      <c r="Q50" s="258"/>
      <c r="R50" s="258"/>
      <c r="S50" s="258"/>
      <c r="T50" s="258"/>
      <c r="U50" s="258"/>
    </row>
    <row r="51" spans="1:36" s="61" customFormat="1" ht="15.95" customHeight="1" x14ac:dyDescent="0.3">
      <c r="A51" s="68"/>
      <c r="B51" s="68"/>
      <c r="C51" s="69"/>
      <c r="D51" s="68">
        <v>32312</v>
      </c>
      <c r="E51" s="276" t="s">
        <v>173</v>
      </c>
      <c r="H51" s="257">
        <f t="shared" si="0"/>
        <v>93</v>
      </c>
      <c r="I51" s="258">
        <v>93</v>
      </c>
      <c r="J51" s="258"/>
      <c r="K51" s="258"/>
      <c r="L51" s="258"/>
      <c r="M51" s="258"/>
      <c r="N51" s="258"/>
      <c r="O51" s="257">
        <f t="shared" si="7"/>
        <v>93</v>
      </c>
      <c r="P51" s="258">
        <v>93</v>
      </c>
      <c r="Q51" s="258"/>
      <c r="R51" s="258"/>
      <c r="S51" s="258"/>
      <c r="T51" s="258"/>
      <c r="U51" s="258"/>
    </row>
    <row r="52" spans="1:36" s="61" customFormat="1" ht="15.95" customHeight="1" x14ac:dyDescent="0.3">
      <c r="A52" s="68"/>
      <c r="B52" s="68"/>
      <c r="C52" s="69"/>
      <c r="D52" s="68">
        <v>32313</v>
      </c>
      <c r="E52" s="276" t="s">
        <v>101</v>
      </c>
      <c r="H52" s="257">
        <f t="shared" si="0"/>
        <v>73</v>
      </c>
      <c r="I52" s="258"/>
      <c r="J52" s="258"/>
      <c r="K52" s="258">
        <v>73</v>
      </c>
      <c r="L52" s="258"/>
      <c r="M52" s="258"/>
      <c r="N52" s="258"/>
      <c r="O52" s="257">
        <f t="shared" si="7"/>
        <v>73</v>
      </c>
      <c r="P52" s="258"/>
      <c r="Q52" s="258"/>
      <c r="R52" s="258">
        <v>73</v>
      </c>
      <c r="S52" s="258"/>
      <c r="T52" s="258"/>
      <c r="U52" s="258"/>
    </row>
    <row r="53" spans="1:36" s="67" customFormat="1" ht="15.95" customHeight="1" x14ac:dyDescent="0.3">
      <c r="A53" s="65"/>
      <c r="B53" s="65"/>
      <c r="C53" s="65">
        <v>3232</v>
      </c>
      <c r="D53" s="65"/>
      <c r="E53" s="274" t="s">
        <v>167</v>
      </c>
      <c r="F53" s="66">
        <f>SUM(F55:F55)</f>
        <v>0</v>
      </c>
      <c r="G53" s="72">
        <f>SUM(G55:G55)</f>
        <v>0</v>
      </c>
      <c r="H53" s="255">
        <f t="shared" si="0"/>
        <v>923</v>
      </c>
      <c r="I53" s="256">
        <f>SUM(I54:I55)</f>
        <v>0</v>
      </c>
      <c r="J53" s="256">
        <f t="shared" ref="J53:N53" si="37">SUM(J54:J55)</f>
        <v>0</v>
      </c>
      <c r="K53" s="256">
        <f t="shared" si="37"/>
        <v>923</v>
      </c>
      <c r="L53" s="256">
        <f t="shared" si="37"/>
        <v>0</v>
      </c>
      <c r="M53" s="256">
        <f t="shared" si="37"/>
        <v>0</v>
      </c>
      <c r="N53" s="256">
        <f t="shared" si="37"/>
        <v>0</v>
      </c>
      <c r="O53" s="255">
        <f t="shared" si="7"/>
        <v>923</v>
      </c>
      <c r="P53" s="256">
        <f>SUM(P54:P55)</f>
        <v>0</v>
      </c>
      <c r="Q53" s="256">
        <f t="shared" ref="Q53:U53" si="38">SUM(Q54:Q55)</f>
        <v>0</v>
      </c>
      <c r="R53" s="256">
        <f t="shared" si="38"/>
        <v>923</v>
      </c>
      <c r="S53" s="256">
        <f t="shared" si="38"/>
        <v>0</v>
      </c>
      <c r="T53" s="256">
        <f t="shared" si="38"/>
        <v>0</v>
      </c>
      <c r="U53" s="256">
        <f t="shared" si="38"/>
        <v>0</v>
      </c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</row>
    <row r="54" spans="1:36" s="61" customFormat="1" ht="15.95" customHeight="1" x14ac:dyDescent="0.3">
      <c r="A54" s="68"/>
      <c r="B54" s="68"/>
      <c r="C54" s="69"/>
      <c r="D54" s="68">
        <v>32321</v>
      </c>
      <c r="E54" s="276" t="s">
        <v>180</v>
      </c>
      <c r="H54" s="257">
        <f>SUM(I54:N54)</f>
        <v>123</v>
      </c>
      <c r="I54" s="258"/>
      <c r="J54" s="258"/>
      <c r="K54" s="258">
        <v>123</v>
      </c>
      <c r="L54" s="258"/>
      <c r="M54" s="258"/>
      <c r="N54" s="258"/>
      <c r="O54" s="257">
        <f>SUM(P54:U54)</f>
        <v>123</v>
      </c>
      <c r="P54" s="258"/>
      <c r="Q54" s="258"/>
      <c r="R54" s="258">
        <v>123</v>
      </c>
      <c r="S54" s="258"/>
      <c r="T54" s="258"/>
      <c r="U54" s="258"/>
    </row>
    <row r="55" spans="1:36" s="61" customFormat="1" ht="19.5" customHeight="1" x14ac:dyDescent="0.3">
      <c r="A55" s="68"/>
      <c r="B55" s="68"/>
      <c r="C55" s="69"/>
      <c r="D55" s="68">
        <v>32322</v>
      </c>
      <c r="E55" s="276" t="s">
        <v>102</v>
      </c>
      <c r="H55" s="257">
        <f t="shared" si="0"/>
        <v>800</v>
      </c>
      <c r="I55" s="258"/>
      <c r="J55" s="258"/>
      <c r="K55" s="258">
        <v>800</v>
      </c>
      <c r="L55" s="258"/>
      <c r="M55" s="258"/>
      <c r="N55" s="258"/>
      <c r="O55" s="257">
        <f t="shared" ref="O55" si="39">SUM(P55:U55)</f>
        <v>800</v>
      </c>
      <c r="P55" s="258"/>
      <c r="Q55" s="258"/>
      <c r="R55" s="258">
        <v>800</v>
      </c>
      <c r="S55" s="258"/>
      <c r="T55" s="258"/>
      <c r="U55" s="258"/>
    </row>
    <row r="56" spans="1:36" s="67" customFormat="1" ht="15.95" customHeight="1" x14ac:dyDescent="0.3">
      <c r="A56" s="65"/>
      <c r="B56" s="65"/>
      <c r="C56" s="65">
        <v>3234</v>
      </c>
      <c r="D56" s="65"/>
      <c r="E56" s="274" t="s">
        <v>174</v>
      </c>
      <c r="H56" s="255">
        <f>SUM(I56:N56)</f>
        <v>9789</v>
      </c>
      <c r="I56" s="256">
        <f>SUM(I57:I59)</f>
        <v>9789</v>
      </c>
      <c r="J56" s="256">
        <f t="shared" ref="J56:N56" si="40">SUM(J57:J59)</f>
        <v>0</v>
      </c>
      <c r="K56" s="256">
        <f t="shared" si="40"/>
        <v>0</v>
      </c>
      <c r="L56" s="256">
        <f t="shared" si="40"/>
        <v>0</v>
      </c>
      <c r="M56" s="256">
        <f t="shared" si="40"/>
        <v>0</v>
      </c>
      <c r="N56" s="256">
        <f t="shared" si="40"/>
        <v>0</v>
      </c>
      <c r="O56" s="255">
        <f>SUM(P56:U56)</f>
        <v>9789</v>
      </c>
      <c r="P56" s="256">
        <f>SUM(P57:P59)</f>
        <v>9789</v>
      </c>
      <c r="Q56" s="256">
        <f t="shared" ref="Q56:U56" si="41">SUM(Q57:Q59)</f>
        <v>0</v>
      </c>
      <c r="R56" s="256">
        <f t="shared" si="41"/>
        <v>0</v>
      </c>
      <c r="S56" s="256">
        <f t="shared" si="41"/>
        <v>0</v>
      </c>
      <c r="T56" s="256">
        <f t="shared" si="41"/>
        <v>0</v>
      </c>
      <c r="U56" s="256">
        <f t="shared" si="41"/>
        <v>0</v>
      </c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</row>
    <row r="57" spans="1:36" s="61" customFormat="1" ht="15.95" customHeight="1" x14ac:dyDescent="0.3">
      <c r="A57" s="68"/>
      <c r="B57" s="68"/>
      <c r="C57" s="69"/>
      <c r="D57" s="68">
        <v>32341</v>
      </c>
      <c r="E57" s="276" t="s">
        <v>175</v>
      </c>
      <c r="H57" s="257">
        <f>SUM(I57:N57)</f>
        <v>637</v>
      </c>
      <c r="I57" s="258">
        <v>637</v>
      </c>
      <c r="J57" s="258"/>
      <c r="K57" s="258"/>
      <c r="L57" s="258"/>
      <c r="M57" s="258"/>
      <c r="N57" s="258"/>
      <c r="O57" s="257">
        <f>SUM(P57:U57)</f>
        <v>637</v>
      </c>
      <c r="P57" s="258">
        <v>637</v>
      </c>
      <c r="Q57" s="258"/>
      <c r="R57" s="258"/>
      <c r="S57" s="258"/>
      <c r="T57" s="258"/>
      <c r="U57" s="258"/>
    </row>
    <row r="58" spans="1:36" s="61" customFormat="1" ht="15.95" customHeight="1" x14ac:dyDescent="0.3">
      <c r="A58" s="68"/>
      <c r="B58" s="68"/>
      <c r="C58" s="69"/>
      <c r="D58" s="68">
        <v>32342</v>
      </c>
      <c r="E58" s="276" t="s">
        <v>176</v>
      </c>
      <c r="H58" s="257">
        <f t="shared" ref="H58:H59" si="42">SUM(I58:N58)</f>
        <v>260</v>
      </c>
      <c r="I58" s="258">
        <v>260</v>
      </c>
      <c r="J58" s="258"/>
      <c r="K58" s="258"/>
      <c r="L58" s="258"/>
      <c r="M58" s="258"/>
      <c r="N58" s="258"/>
      <c r="O58" s="257">
        <f t="shared" ref="O58:O59" si="43">SUM(P58:U58)</f>
        <v>260</v>
      </c>
      <c r="P58" s="258">
        <v>260</v>
      </c>
      <c r="Q58" s="258"/>
      <c r="R58" s="258"/>
      <c r="S58" s="258"/>
      <c r="T58" s="258"/>
      <c r="U58" s="258"/>
    </row>
    <row r="59" spans="1:36" s="61" customFormat="1" ht="15.95" customHeight="1" x14ac:dyDescent="0.3">
      <c r="A59" s="68"/>
      <c r="B59" s="68"/>
      <c r="C59" s="69"/>
      <c r="D59" s="68">
        <v>32349</v>
      </c>
      <c r="E59" s="276" t="s">
        <v>177</v>
      </c>
      <c r="H59" s="257">
        <f t="shared" si="42"/>
        <v>8892</v>
      </c>
      <c r="I59" s="258">
        <v>8892</v>
      </c>
      <c r="J59" s="258"/>
      <c r="K59" s="258"/>
      <c r="L59" s="258"/>
      <c r="M59" s="258"/>
      <c r="N59" s="258"/>
      <c r="O59" s="257">
        <f t="shared" si="43"/>
        <v>8892</v>
      </c>
      <c r="P59" s="258">
        <v>8892</v>
      </c>
      <c r="Q59" s="258"/>
      <c r="R59" s="258"/>
      <c r="S59" s="258"/>
      <c r="T59" s="258"/>
      <c r="U59" s="258"/>
    </row>
    <row r="60" spans="1:36" s="67" customFormat="1" ht="15.95" customHeight="1" x14ac:dyDescent="0.3">
      <c r="A60" s="65"/>
      <c r="B60" s="65"/>
      <c r="C60" s="65">
        <v>3235</v>
      </c>
      <c r="D60" s="65"/>
      <c r="E60" s="274" t="s">
        <v>103</v>
      </c>
      <c r="F60" s="66"/>
      <c r="G60" s="72"/>
      <c r="H60" s="255">
        <f t="shared" si="0"/>
        <v>19749</v>
      </c>
      <c r="I60" s="256">
        <f>SUM(I61:I62)</f>
        <v>19683</v>
      </c>
      <c r="J60" s="256">
        <f t="shared" ref="J60:N60" si="44">SUM(J61:J62)</f>
        <v>0</v>
      </c>
      <c r="K60" s="256">
        <f t="shared" si="44"/>
        <v>66</v>
      </c>
      <c r="L60" s="256">
        <f t="shared" si="44"/>
        <v>0</v>
      </c>
      <c r="M60" s="256">
        <f t="shared" si="44"/>
        <v>0</v>
      </c>
      <c r="N60" s="256">
        <f t="shared" si="44"/>
        <v>0</v>
      </c>
      <c r="O60" s="255">
        <f t="shared" ref="O60" si="45">SUM(P60:U60)</f>
        <v>19749</v>
      </c>
      <c r="P60" s="256">
        <f>SUM(P61:P62)</f>
        <v>19683</v>
      </c>
      <c r="Q60" s="256">
        <f t="shared" ref="Q60:U60" si="46">SUM(Q61:Q62)</f>
        <v>0</v>
      </c>
      <c r="R60" s="256">
        <f t="shared" si="46"/>
        <v>66</v>
      </c>
      <c r="S60" s="256">
        <f t="shared" si="46"/>
        <v>0</v>
      </c>
      <c r="T60" s="256">
        <f t="shared" si="46"/>
        <v>0</v>
      </c>
      <c r="U60" s="256">
        <f t="shared" si="46"/>
        <v>0</v>
      </c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</row>
    <row r="61" spans="1:36" s="61" customFormat="1" ht="15.95" customHeight="1" x14ac:dyDescent="0.3">
      <c r="A61" s="68"/>
      <c r="B61" s="68"/>
      <c r="C61" s="69"/>
      <c r="D61" s="68">
        <v>32352</v>
      </c>
      <c r="E61" s="276" t="s">
        <v>178</v>
      </c>
      <c r="H61" s="257">
        <f>SUM(I61:N61)</f>
        <v>19683</v>
      </c>
      <c r="I61" s="258">
        <v>19683</v>
      </c>
      <c r="J61" s="258"/>
      <c r="K61" s="258"/>
      <c r="L61" s="258"/>
      <c r="M61" s="258"/>
      <c r="N61" s="258"/>
      <c r="O61" s="257">
        <f>SUM(P61:U61)</f>
        <v>19683</v>
      </c>
      <c r="P61" s="258">
        <v>19683</v>
      </c>
      <c r="Q61" s="258"/>
      <c r="R61" s="258"/>
      <c r="S61" s="258"/>
      <c r="T61" s="258"/>
      <c r="U61" s="258"/>
    </row>
    <row r="62" spans="1:36" s="61" customFormat="1" ht="15.95" customHeight="1" x14ac:dyDescent="0.3">
      <c r="A62" s="68"/>
      <c r="B62" s="68"/>
      <c r="C62" s="69"/>
      <c r="D62" s="68">
        <v>32354</v>
      </c>
      <c r="E62" s="276" t="s">
        <v>104</v>
      </c>
      <c r="H62" s="257">
        <f t="shared" si="0"/>
        <v>66</v>
      </c>
      <c r="I62" s="258"/>
      <c r="J62" s="258"/>
      <c r="K62" s="258">
        <v>66</v>
      </c>
      <c r="L62" s="258"/>
      <c r="M62" s="258"/>
      <c r="N62" s="258"/>
      <c r="O62" s="257">
        <f t="shared" ref="O62:O68" si="47">SUM(P62:U62)</f>
        <v>66</v>
      </c>
      <c r="P62" s="258"/>
      <c r="Q62" s="258"/>
      <c r="R62" s="258">
        <v>66</v>
      </c>
      <c r="S62" s="258"/>
      <c r="T62" s="258"/>
      <c r="U62" s="258"/>
    </row>
    <row r="63" spans="1:36" s="67" customFormat="1" ht="15.95" customHeight="1" x14ac:dyDescent="0.3">
      <c r="A63" s="65"/>
      <c r="B63" s="65"/>
      <c r="C63" s="65">
        <v>3237</v>
      </c>
      <c r="D63" s="65"/>
      <c r="E63" s="274" t="s">
        <v>105</v>
      </c>
      <c r="F63" s="66"/>
      <c r="G63" s="72"/>
      <c r="H63" s="255">
        <f t="shared" si="0"/>
        <v>4224</v>
      </c>
      <c r="I63" s="256">
        <f t="shared" ref="I63:U63" si="48">SUM(I64:I64)</f>
        <v>2724</v>
      </c>
      <c r="J63" s="256">
        <f t="shared" si="48"/>
        <v>0</v>
      </c>
      <c r="K63" s="256">
        <f t="shared" si="48"/>
        <v>0</v>
      </c>
      <c r="L63" s="256">
        <f t="shared" si="48"/>
        <v>500</v>
      </c>
      <c r="M63" s="256">
        <f t="shared" si="48"/>
        <v>1000</v>
      </c>
      <c r="N63" s="256">
        <f t="shared" si="48"/>
        <v>0</v>
      </c>
      <c r="O63" s="255">
        <f t="shared" si="47"/>
        <v>6318.13</v>
      </c>
      <c r="P63" s="256">
        <f t="shared" si="48"/>
        <v>3624</v>
      </c>
      <c r="Q63" s="256">
        <f t="shared" si="48"/>
        <v>0</v>
      </c>
      <c r="R63" s="256">
        <f t="shared" si="48"/>
        <v>294.13</v>
      </c>
      <c r="S63" s="256">
        <f t="shared" si="48"/>
        <v>1400</v>
      </c>
      <c r="T63" s="256">
        <f t="shared" si="48"/>
        <v>1000</v>
      </c>
      <c r="U63" s="256">
        <f t="shared" si="48"/>
        <v>0</v>
      </c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</row>
    <row r="64" spans="1:36" s="61" customFormat="1" ht="15.95" customHeight="1" x14ac:dyDescent="0.3">
      <c r="A64" s="68"/>
      <c r="B64" s="68"/>
      <c r="C64" s="69"/>
      <c r="D64" s="68">
        <v>32379</v>
      </c>
      <c r="E64" s="276" t="s">
        <v>106</v>
      </c>
      <c r="H64" s="257">
        <f t="shared" si="0"/>
        <v>4224</v>
      </c>
      <c r="I64" s="258">
        <v>2724</v>
      </c>
      <c r="J64" s="258"/>
      <c r="K64" s="258"/>
      <c r="L64" s="258">
        <v>500</v>
      </c>
      <c r="M64" s="258">
        <v>1000</v>
      </c>
      <c r="N64" s="258"/>
      <c r="O64" s="257">
        <f t="shared" si="47"/>
        <v>6318.13</v>
      </c>
      <c r="P64" s="258">
        <v>3624</v>
      </c>
      <c r="Q64" s="258"/>
      <c r="R64" s="258">
        <v>294.13</v>
      </c>
      <c r="S64" s="258">
        <v>1400</v>
      </c>
      <c r="T64" s="258">
        <v>1000</v>
      </c>
      <c r="U64" s="258"/>
    </row>
    <row r="65" spans="1:36" s="67" customFormat="1" ht="15.95" customHeight="1" x14ac:dyDescent="0.3">
      <c r="A65" s="65"/>
      <c r="B65" s="65"/>
      <c r="C65" s="65">
        <v>3238</v>
      </c>
      <c r="D65" s="65"/>
      <c r="E65" s="274" t="s">
        <v>107</v>
      </c>
      <c r="F65" s="66"/>
      <c r="G65" s="72"/>
      <c r="H65" s="255">
        <f t="shared" si="0"/>
        <v>597</v>
      </c>
      <c r="I65" s="256">
        <f t="shared" ref="I65:U65" si="49">SUM(I66:I66)</f>
        <v>597</v>
      </c>
      <c r="J65" s="256">
        <f t="shared" si="49"/>
        <v>0</v>
      </c>
      <c r="K65" s="256">
        <f t="shared" si="49"/>
        <v>0</v>
      </c>
      <c r="L65" s="256">
        <f t="shared" si="49"/>
        <v>0</v>
      </c>
      <c r="M65" s="256">
        <f t="shared" si="49"/>
        <v>0</v>
      </c>
      <c r="N65" s="256">
        <f t="shared" si="49"/>
        <v>0</v>
      </c>
      <c r="O65" s="255">
        <f t="shared" si="47"/>
        <v>597</v>
      </c>
      <c r="P65" s="256">
        <f t="shared" si="49"/>
        <v>597</v>
      </c>
      <c r="Q65" s="256">
        <f t="shared" si="49"/>
        <v>0</v>
      </c>
      <c r="R65" s="256">
        <f t="shared" si="49"/>
        <v>0</v>
      </c>
      <c r="S65" s="256">
        <f t="shared" si="49"/>
        <v>0</v>
      </c>
      <c r="T65" s="256">
        <f t="shared" si="49"/>
        <v>0</v>
      </c>
      <c r="U65" s="256">
        <f t="shared" si="49"/>
        <v>0</v>
      </c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</row>
    <row r="66" spans="1:36" s="61" customFormat="1" ht="15.95" customHeight="1" x14ac:dyDescent="0.3">
      <c r="A66" s="68"/>
      <c r="B66" s="68"/>
      <c r="C66" s="69"/>
      <c r="D66" s="68">
        <v>32389</v>
      </c>
      <c r="E66" s="276" t="s">
        <v>108</v>
      </c>
      <c r="H66" s="257">
        <f t="shared" si="0"/>
        <v>597</v>
      </c>
      <c r="I66" s="258">
        <v>597</v>
      </c>
      <c r="J66" s="259"/>
      <c r="K66" s="259"/>
      <c r="L66" s="259"/>
      <c r="M66" s="259"/>
      <c r="N66" s="259"/>
      <c r="O66" s="257">
        <f t="shared" si="47"/>
        <v>597</v>
      </c>
      <c r="P66" s="258">
        <v>597</v>
      </c>
      <c r="Q66" s="259"/>
      <c r="R66" s="259"/>
      <c r="S66" s="259"/>
      <c r="T66" s="259"/>
      <c r="U66" s="259"/>
    </row>
    <row r="67" spans="1:36" s="67" customFormat="1" ht="15.95" customHeight="1" x14ac:dyDescent="0.3">
      <c r="A67" s="65"/>
      <c r="B67" s="65"/>
      <c r="C67" s="65">
        <v>3239</v>
      </c>
      <c r="D67" s="65"/>
      <c r="E67" s="274" t="s">
        <v>109</v>
      </c>
      <c r="F67" s="66">
        <f>SUM(F70)</f>
        <v>0</v>
      </c>
      <c r="G67" s="72">
        <f>SUM(G70)</f>
        <v>0</v>
      </c>
      <c r="H67" s="255">
        <f t="shared" si="0"/>
        <v>6266</v>
      </c>
      <c r="I67" s="256">
        <f t="shared" ref="I67:N67" si="50">SUM(I68:I70)</f>
        <v>4867</v>
      </c>
      <c r="J67" s="256">
        <f t="shared" si="50"/>
        <v>0</v>
      </c>
      <c r="K67" s="256">
        <f t="shared" si="50"/>
        <v>399</v>
      </c>
      <c r="L67" s="256">
        <f t="shared" si="50"/>
        <v>0</v>
      </c>
      <c r="M67" s="256">
        <f t="shared" si="50"/>
        <v>1000</v>
      </c>
      <c r="N67" s="256">
        <f t="shared" si="50"/>
        <v>0</v>
      </c>
      <c r="O67" s="255">
        <f t="shared" si="47"/>
        <v>8769</v>
      </c>
      <c r="P67" s="256">
        <f t="shared" ref="P67:U67" si="51">SUM(P68:P70)</f>
        <v>7170</v>
      </c>
      <c r="Q67" s="256">
        <f t="shared" si="51"/>
        <v>0</v>
      </c>
      <c r="R67" s="256">
        <f t="shared" si="51"/>
        <v>599</v>
      </c>
      <c r="S67" s="256">
        <f t="shared" si="51"/>
        <v>0</v>
      </c>
      <c r="T67" s="256">
        <f t="shared" si="51"/>
        <v>1000</v>
      </c>
      <c r="U67" s="256">
        <f t="shared" si="51"/>
        <v>0</v>
      </c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</row>
    <row r="68" spans="1:36" s="61" customFormat="1" ht="15.95" customHeight="1" x14ac:dyDescent="0.3">
      <c r="A68" s="68"/>
      <c r="B68" s="68"/>
      <c r="C68" s="69"/>
      <c r="D68" s="68">
        <v>32391</v>
      </c>
      <c r="E68" s="276" t="s">
        <v>110</v>
      </c>
      <c r="H68" s="257">
        <f t="shared" si="0"/>
        <v>199</v>
      </c>
      <c r="I68" s="258"/>
      <c r="J68" s="258"/>
      <c r="K68" s="258">
        <v>199</v>
      </c>
      <c r="L68" s="258"/>
      <c r="M68" s="258"/>
      <c r="N68" s="258"/>
      <c r="O68" s="257">
        <f t="shared" si="47"/>
        <v>199</v>
      </c>
      <c r="P68" s="258"/>
      <c r="Q68" s="258"/>
      <c r="R68" s="258">
        <v>199</v>
      </c>
      <c r="S68" s="258"/>
      <c r="T68" s="258"/>
      <c r="U68" s="258"/>
    </row>
    <row r="69" spans="1:36" s="61" customFormat="1" ht="15.95" customHeight="1" x14ac:dyDescent="0.3">
      <c r="A69" s="68"/>
      <c r="B69" s="68"/>
      <c r="C69" s="69"/>
      <c r="D69" s="68">
        <v>32395</v>
      </c>
      <c r="E69" s="276" t="s">
        <v>179</v>
      </c>
      <c r="H69" s="257">
        <f>SUM(I69:N69)</f>
        <v>4575</v>
      </c>
      <c r="I69" s="258">
        <v>4575</v>
      </c>
      <c r="J69" s="258"/>
      <c r="K69" s="258"/>
      <c r="L69" s="258"/>
      <c r="M69" s="258"/>
      <c r="N69" s="258"/>
      <c r="O69" s="257">
        <f>SUM(P69:U69)</f>
        <v>6878</v>
      </c>
      <c r="P69" s="258">
        <v>6878</v>
      </c>
      <c r="Q69" s="258"/>
      <c r="R69" s="258"/>
      <c r="S69" s="258"/>
      <c r="T69" s="258"/>
      <c r="U69" s="258"/>
    </row>
    <row r="70" spans="1:36" s="61" customFormat="1" ht="15.95" customHeight="1" x14ac:dyDescent="0.3">
      <c r="A70" s="68"/>
      <c r="B70" s="68"/>
      <c r="C70" s="69"/>
      <c r="D70" s="68">
        <v>32399</v>
      </c>
      <c r="E70" s="276" t="s">
        <v>111</v>
      </c>
      <c r="H70" s="257">
        <f t="shared" ref="H70:H107" si="52">SUM(I70:N70)</f>
        <v>1492</v>
      </c>
      <c r="I70" s="258">
        <v>292</v>
      </c>
      <c r="J70" s="258"/>
      <c r="K70" s="258">
        <v>200</v>
      </c>
      <c r="L70" s="258"/>
      <c r="M70" s="258">
        <v>1000</v>
      </c>
      <c r="N70" s="258"/>
      <c r="O70" s="257">
        <f t="shared" ref="O70:O82" si="53">SUM(P70:U70)</f>
        <v>1692</v>
      </c>
      <c r="P70" s="258">
        <v>292</v>
      </c>
      <c r="Q70" s="258"/>
      <c r="R70" s="258">
        <v>400</v>
      </c>
      <c r="S70" s="258"/>
      <c r="T70" s="258">
        <v>1000</v>
      </c>
      <c r="U70" s="258"/>
    </row>
    <row r="71" spans="1:36" s="63" customFormat="1" ht="15.95" customHeight="1" x14ac:dyDescent="0.3">
      <c r="A71" s="62"/>
      <c r="B71" s="62">
        <v>324</v>
      </c>
      <c r="C71" s="62"/>
      <c r="D71" s="62"/>
      <c r="E71" s="277" t="s">
        <v>168</v>
      </c>
      <c r="H71" s="253">
        <f t="shared" si="52"/>
        <v>66</v>
      </c>
      <c r="I71" s="254">
        <f t="shared" ref="I71:U71" si="54">I72</f>
        <v>0</v>
      </c>
      <c r="J71" s="254">
        <f t="shared" si="54"/>
        <v>0</v>
      </c>
      <c r="K71" s="254">
        <f t="shared" si="54"/>
        <v>66</v>
      </c>
      <c r="L71" s="254">
        <f t="shared" si="54"/>
        <v>0</v>
      </c>
      <c r="M71" s="254">
        <f t="shared" si="54"/>
        <v>0</v>
      </c>
      <c r="N71" s="254">
        <f t="shared" si="54"/>
        <v>0</v>
      </c>
      <c r="O71" s="253">
        <f t="shared" si="53"/>
        <v>66</v>
      </c>
      <c r="P71" s="254">
        <f t="shared" si="54"/>
        <v>0</v>
      </c>
      <c r="Q71" s="254">
        <f t="shared" si="54"/>
        <v>0</v>
      </c>
      <c r="R71" s="254">
        <f t="shared" si="54"/>
        <v>66</v>
      </c>
      <c r="S71" s="254">
        <f t="shared" si="54"/>
        <v>0</v>
      </c>
      <c r="T71" s="254">
        <f t="shared" si="54"/>
        <v>0</v>
      </c>
      <c r="U71" s="254">
        <f t="shared" si="54"/>
        <v>0</v>
      </c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</row>
    <row r="72" spans="1:36" s="67" customFormat="1" ht="15.95" customHeight="1" x14ac:dyDescent="0.3">
      <c r="A72" s="65"/>
      <c r="B72" s="65"/>
      <c r="C72" s="65">
        <v>3241</v>
      </c>
      <c r="D72" s="65"/>
      <c r="E72" s="274" t="s">
        <v>168</v>
      </c>
      <c r="F72" s="66">
        <f>SUM(F73)</f>
        <v>0</v>
      </c>
      <c r="G72" s="72">
        <f>SUM(G73)</f>
        <v>0</v>
      </c>
      <c r="H72" s="255">
        <f t="shared" si="52"/>
        <v>66</v>
      </c>
      <c r="I72" s="256">
        <f t="shared" ref="I72:N72" si="55">SUM(I73:I74)</f>
        <v>0</v>
      </c>
      <c r="J72" s="256">
        <f t="shared" si="55"/>
        <v>0</v>
      </c>
      <c r="K72" s="256">
        <f t="shared" si="55"/>
        <v>66</v>
      </c>
      <c r="L72" s="256">
        <f t="shared" si="55"/>
        <v>0</v>
      </c>
      <c r="M72" s="256">
        <f t="shared" si="55"/>
        <v>0</v>
      </c>
      <c r="N72" s="256">
        <f t="shared" si="55"/>
        <v>0</v>
      </c>
      <c r="O72" s="255">
        <f t="shared" si="53"/>
        <v>66</v>
      </c>
      <c r="P72" s="256">
        <f t="shared" ref="P72:U72" si="56">SUM(P73:P74)</f>
        <v>0</v>
      </c>
      <c r="Q72" s="256">
        <f t="shared" si="56"/>
        <v>0</v>
      </c>
      <c r="R72" s="256">
        <f t="shared" si="56"/>
        <v>66</v>
      </c>
      <c r="S72" s="256">
        <f t="shared" si="56"/>
        <v>0</v>
      </c>
      <c r="T72" s="256">
        <f t="shared" si="56"/>
        <v>0</v>
      </c>
      <c r="U72" s="256">
        <f t="shared" si="56"/>
        <v>0</v>
      </c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</row>
    <row r="73" spans="1:36" s="61" customFormat="1" ht="15.95" customHeight="1" x14ac:dyDescent="0.3">
      <c r="A73" s="68"/>
      <c r="B73" s="68"/>
      <c r="C73" s="69"/>
      <c r="D73" s="68">
        <v>32411</v>
      </c>
      <c r="E73" s="276" t="s">
        <v>112</v>
      </c>
      <c r="H73" s="257">
        <f t="shared" si="52"/>
        <v>66</v>
      </c>
      <c r="I73" s="258"/>
      <c r="J73" s="258"/>
      <c r="K73" s="258">
        <v>66</v>
      </c>
      <c r="L73" s="259"/>
      <c r="M73" s="259"/>
      <c r="N73" s="259"/>
      <c r="O73" s="257">
        <f t="shared" si="53"/>
        <v>66</v>
      </c>
      <c r="P73" s="258"/>
      <c r="Q73" s="258"/>
      <c r="R73" s="258">
        <v>66</v>
      </c>
      <c r="S73" s="259"/>
      <c r="T73" s="259"/>
      <c r="U73" s="259"/>
    </row>
    <row r="74" spans="1:36" s="61" customFormat="1" ht="15.95" customHeight="1" x14ac:dyDescent="0.3">
      <c r="A74" s="68"/>
      <c r="B74" s="68"/>
      <c r="C74" s="69"/>
      <c r="D74" s="68">
        <v>32412</v>
      </c>
      <c r="E74" s="276" t="s">
        <v>113</v>
      </c>
      <c r="H74" s="257">
        <f t="shared" si="52"/>
        <v>0</v>
      </c>
      <c r="I74" s="258"/>
      <c r="J74" s="258"/>
      <c r="K74" s="259"/>
      <c r="L74" s="258"/>
      <c r="M74" s="259"/>
      <c r="N74" s="259"/>
      <c r="O74" s="257">
        <f t="shared" si="53"/>
        <v>0</v>
      </c>
      <c r="P74" s="258"/>
      <c r="Q74" s="258"/>
      <c r="R74" s="259"/>
      <c r="S74" s="258"/>
      <c r="T74" s="259"/>
      <c r="U74" s="259"/>
    </row>
    <row r="75" spans="1:36" s="63" customFormat="1" ht="15.95" customHeight="1" x14ac:dyDescent="0.3">
      <c r="A75" s="62"/>
      <c r="B75" s="62">
        <v>329</v>
      </c>
      <c r="C75" s="62"/>
      <c r="D75" s="62"/>
      <c r="E75" s="277" t="s">
        <v>114</v>
      </c>
      <c r="H75" s="253">
        <f t="shared" si="52"/>
        <v>1173</v>
      </c>
      <c r="I75" s="254">
        <f>I76+I79+I81+I86+I83</f>
        <v>730</v>
      </c>
      <c r="J75" s="254">
        <f t="shared" ref="J75:N75" si="57">J76+J79+J81+J86+J83</f>
        <v>0</v>
      </c>
      <c r="K75" s="254">
        <f t="shared" si="57"/>
        <v>443</v>
      </c>
      <c r="L75" s="254">
        <f t="shared" si="57"/>
        <v>0</v>
      </c>
      <c r="M75" s="254">
        <f t="shared" si="57"/>
        <v>0</v>
      </c>
      <c r="N75" s="254">
        <f t="shared" si="57"/>
        <v>0</v>
      </c>
      <c r="O75" s="253">
        <f t="shared" si="53"/>
        <v>1271</v>
      </c>
      <c r="P75" s="254">
        <f>P76+P79+P81+P86+P83</f>
        <v>709</v>
      </c>
      <c r="Q75" s="254">
        <f t="shared" ref="Q75:U75" si="58">Q76+Q79+Q81+Q86+Q83</f>
        <v>0</v>
      </c>
      <c r="R75" s="254">
        <f t="shared" si="58"/>
        <v>562</v>
      </c>
      <c r="S75" s="254">
        <f t="shared" si="58"/>
        <v>0</v>
      </c>
      <c r="T75" s="254">
        <f t="shared" si="58"/>
        <v>0</v>
      </c>
      <c r="U75" s="254">
        <f t="shared" si="58"/>
        <v>0</v>
      </c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</row>
    <row r="76" spans="1:36" s="67" customFormat="1" ht="15.95" customHeight="1" x14ac:dyDescent="0.3">
      <c r="A76" s="65"/>
      <c r="B76" s="65"/>
      <c r="C76" s="65">
        <v>3292</v>
      </c>
      <c r="D76" s="65"/>
      <c r="E76" s="274" t="s">
        <v>115</v>
      </c>
      <c r="F76" s="66">
        <f>SUM(F77)</f>
        <v>0</v>
      </c>
      <c r="G76" s="72">
        <f>SUM(G77)</f>
        <v>0</v>
      </c>
      <c r="H76" s="255">
        <f t="shared" si="52"/>
        <v>730</v>
      </c>
      <c r="I76" s="256">
        <f>SUM(I77:I78)</f>
        <v>730</v>
      </c>
      <c r="J76" s="256">
        <f t="shared" ref="J76:N76" si="59">SUM(J77:J78)</f>
        <v>0</v>
      </c>
      <c r="K76" s="256">
        <f t="shared" si="59"/>
        <v>0</v>
      </c>
      <c r="L76" s="256">
        <f t="shared" si="59"/>
        <v>0</v>
      </c>
      <c r="M76" s="256">
        <f t="shared" si="59"/>
        <v>0</v>
      </c>
      <c r="N76" s="256">
        <f t="shared" si="59"/>
        <v>0</v>
      </c>
      <c r="O76" s="255">
        <f t="shared" si="53"/>
        <v>709</v>
      </c>
      <c r="P76" s="256">
        <f>SUM(P77:P78)</f>
        <v>709</v>
      </c>
      <c r="Q76" s="256">
        <f t="shared" ref="Q76:U76" si="60">SUM(Q77:Q78)</f>
        <v>0</v>
      </c>
      <c r="R76" s="256">
        <f t="shared" si="60"/>
        <v>0</v>
      </c>
      <c r="S76" s="256">
        <f t="shared" si="60"/>
        <v>0</v>
      </c>
      <c r="T76" s="256">
        <f t="shared" si="60"/>
        <v>0</v>
      </c>
      <c r="U76" s="256">
        <f t="shared" si="60"/>
        <v>0</v>
      </c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</row>
    <row r="77" spans="1:36" s="61" customFormat="1" ht="15.95" customHeight="1" x14ac:dyDescent="0.3">
      <c r="A77" s="68"/>
      <c r="B77" s="68"/>
      <c r="C77" s="69"/>
      <c r="D77" s="68">
        <v>32922</v>
      </c>
      <c r="E77" s="276" t="s">
        <v>116</v>
      </c>
      <c r="H77" s="257">
        <f t="shared" si="52"/>
        <v>730</v>
      </c>
      <c r="I77" s="258">
        <v>730</v>
      </c>
      <c r="J77" s="258"/>
      <c r="K77" s="258"/>
      <c r="L77" s="258"/>
      <c r="M77" s="258"/>
      <c r="N77" s="258"/>
      <c r="O77" s="257">
        <f t="shared" si="53"/>
        <v>709</v>
      </c>
      <c r="P77" s="258">
        <v>709</v>
      </c>
      <c r="Q77" s="258"/>
      <c r="R77" s="258"/>
      <c r="S77" s="258"/>
      <c r="T77" s="258"/>
      <c r="U77" s="258"/>
    </row>
    <row r="78" spans="1:36" s="61" customFormat="1" ht="15.95" customHeight="1" x14ac:dyDescent="0.3">
      <c r="A78" s="68"/>
      <c r="B78" s="68"/>
      <c r="C78" s="69"/>
      <c r="D78" s="68">
        <v>32923</v>
      </c>
      <c r="E78" s="276" t="s">
        <v>164</v>
      </c>
      <c r="H78" s="257">
        <f t="shared" si="52"/>
        <v>0</v>
      </c>
      <c r="I78" s="258"/>
      <c r="J78" s="258"/>
      <c r="K78" s="258"/>
      <c r="L78" s="258"/>
      <c r="M78" s="258"/>
      <c r="N78" s="258"/>
      <c r="O78" s="257">
        <f t="shared" si="53"/>
        <v>0</v>
      </c>
      <c r="P78" s="258"/>
      <c r="Q78" s="258"/>
      <c r="R78" s="258"/>
      <c r="S78" s="258"/>
      <c r="T78" s="258"/>
      <c r="U78" s="258"/>
    </row>
    <row r="79" spans="1:36" s="67" customFormat="1" ht="15.95" customHeight="1" x14ac:dyDescent="0.3">
      <c r="A79" s="65"/>
      <c r="B79" s="65"/>
      <c r="C79" s="65">
        <v>3293</v>
      </c>
      <c r="D79" s="65"/>
      <c r="E79" s="274" t="s">
        <v>117</v>
      </c>
      <c r="F79" s="66">
        <v>0</v>
      </c>
      <c r="G79" s="72">
        <v>0</v>
      </c>
      <c r="H79" s="255">
        <f t="shared" si="52"/>
        <v>212</v>
      </c>
      <c r="I79" s="256">
        <f t="shared" ref="I79:U79" si="61">SUM(I80)</f>
        <v>0</v>
      </c>
      <c r="J79" s="256">
        <f t="shared" si="61"/>
        <v>0</v>
      </c>
      <c r="K79" s="256">
        <f t="shared" si="61"/>
        <v>212</v>
      </c>
      <c r="L79" s="256">
        <f t="shared" si="61"/>
        <v>0</v>
      </c>
      <c r="M79" s="256">
        <f t="shared" si="61"/>
        <v>0</v>
      </c>
      <c r="N79" s="256">
        <f t="shared" si="61"/>
        <v>0</v>
      </c>
      <c r="O79" s="255">
        <f t="shared" si="53"/>
        <v>212</v>
      </c>
      <c r="P79" s="256">
        <f t="shared" si="61"/>
        <v>0</v>
      </c>
      <c r="Q79" s="256">
        <f t="shared" si="61"/>
        <v>0</v>
      </c>
      <c r="R79" s="256">
        <f t="shared" si="61"/>
        <v>212</v>
      </c>
      <c r="S79" s="256">
        <f t="shared" si="61"/>
        <v>0</v>
      </c>
      <c r="T79" s="256">
        <f t="shared" si="61"/>
        <v>0</v>
      </c>
      <c r="U79" s="256">
        <f t="shared" si="61"/>
        <v>0</v>
      </c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</row>
    <row r="80" spans="1:36" s="61" customFormat="1" ht="15.95" customHeight="1" x14ac:dyDescent="0.3">
      <c r="A80" s="68"/>
      <c r="B80" s="68"/>
      <c r="C80" s="69"/>
      <c r="D80" s="68">
        <v>32931</v>
      </c>
      <c r="E80" s="276" t="s">
        <v>117</v>
      </c>
      <c r="H80" s="257">
        <f t="shared" si="52"/>
        <v>212</v>
      </c>
      <c r="I80" s="258"/>
      <c r="J80" s="258"/>
      <c r="K80" s="258">
        <v>212</v>
      </c>
      <c r="L80" s="259"/>
      <c r="M80" s="259"/>
      <c r="N80" s="259"/>
      <c r="O80" s="257">
        <f t="shared" si="53"/>
        <v>212</v>
      </c>
      <c r="P80" s="258"/>
      <c r="Q80" s="258"/>
      <c r="R80" s="258">
        <v>212</v>
      </c>
      <c r="S80" s="259"/>
      <c r="T80" s="259"/>
      <c r="U80" s="259"/>
    </row>
    <row r="81" spans="1:36" s="67" customFormat="1" ht="15.95" customHeight="1" x14ac:dyDescent="0.3">
      <c r="A81" s="65"/>
      <c r="B81" s="65"/>
      <c r="C81" s="65">
        <v>3294</v>
      </c>
      <c r="D81" s="65"/>
      <c r="E81" s="274" t="s">
        <v>118</v>
      </c>
      <c r="F81" s="66">
        <v>0</v>
      </c>
      <c r="G81" s="72">
        <v>0</v>
      </c>
      <c r="H81" s="255">
        <f t="shared" si="52"/>
        <v>0</v>
      </c>
      <c r="I81" s="256">
        <f t="shared" ref="I81:U81" si="62">SUM(I82)</f>
        <v>0</v>
      </c>
      <c r="J81" s="256">
        <f t="shared" si="62"/>
        <v>0</v>
      </c>
      <c r="K81" s="256">
        <f t="shared" si="62"/>
        <v>0</v>
      </c>
      <c r="L81" s="256">
        <f t="shared" si="62"/>
        <v>0</v>
      </c>
      <c r="M81" s="256">
        <f t="shared" si="62"/>
        <v>0</v>
      </c>
      <c r="N81" s="256">
        <f t="shared" si="62"/>
        <v>0</v>
      </c>
      <c r="O81" s="255">
        <f t="shared" si="53"/>
        <v>0</v>
      </c>
      <c r="P81" s="256">
        <f t="shared" si="62"/>
        <v>0</v>
      </c>
      <c r="Q81" s="256">
        <f t="shared" si="62"/>
        <v>0</v>
      </c>
      <c r="R81" s="256">
        <f t="shared" si="62"/>
        <v>0</v>
      </c>
      <c r="S81" s="256">
        <f t="shared" si="62"/>
        <v>0</v>
      </c>
      <c r="T81" s="256">
        <f t="shared" si="62"/>
        <v>0</v>
      </c>
      <c r="U81" s="256">
        <f t="shared" si="62"/>
        <v>0</v>
      </c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</row>
    <row r="82" spans="1:36" s="61" customFormat="1" ht="15.95" customHeight="1" x14ac:dyDescent="0.3">
      <c r="A82" s="68"/>
      <c r="B82" s="68"/>
      <c r="C82" s="69"/>
      <c r="D82" s="68">
        <v>32941</v>
      </c>
      <c r="E82" s="276" t="s">
        <v>119</v>
      </c>
      <c r="H82" s="257">
        <f t="shared" si="52"/>
        <v>0</v>
      </c>
      <c r="I82" s="258"/>
      <c r="J82" s="258"/>
      <c r="K82" s="258"/>
      <c r="L82" s="258"/>
      <c r="M82" s="258"/>
      <c r="N82" s="258"/>
      <c r="O82" s="257">
        <f t="shared" si="53"/>
        <v>0</v>
      </c>
      <c r="P82" s="258"/>
      <c r="Q82" s="258"/>
      <c r="R82" s="258"/>
      <c r="S82" s="258"/>
      <c r="T82" s="258"/>
      <c r="U82" s="258"/>
    </row>
    <row r="83" spans="1:36" s="67" customFormat="1" ht="15.95" customHeight="1" x14ac:dyDescent="0.3">
      <c r="A83" s="65"/>
      <c r="B83" s="65"/>
      <c r="C83" s="65">
        <v>3295</v>
      </c>
      <c r="D83" s="65"/>
      <c r="E83" s="274" t="s">
        <v>159</v>
      </c>
      <c r="F83" s="66"/>
      <c r="G83" s="72"/>
      <c r="H83" s="255">
        <f t="shared" ref="H83" si="63">SUM(I83:N83)</f>
        <v>0</v>
      </c>
      <c r="I83" s="256">
        <f t="shared" ref="I83:N83" si="64">SUM(I84:I85)</f>
        <v>0</v>
      </c>
      <c r="J83" s="256">
        <f t="shared" si="64"/>
        <v>0</v>
      </c>
      <c r="K83" s="256">
        <f t="shared" si="64"/>
        <v>0</v>
      </c>
      <c r="L83" s="256">
        <f t="shared" si="64"/>
        <v>0</v>
      </c>
      <c r="M83" s="256">
        <f t="shared" si="64"/>
        <v>0</v>
      </c>
      <c r="N83" s="256">
        <f t="shared" si="64"/>
        <v>0</v>
      </c>
      <c r="O83" s="255">
        <f t="shared" ref="O83" si="65">SUM(P83:U83)</f>
        <v>0</v>
      </c>
      <c r="P83" s="256">
        <f t="shared" ref="P83:U83" si="66">SUM(P84:P85)</f>
        <v>0</v>
      </c>
      <c r="Q83" s="256">
        <f t="shared" si="66"/>
        <v>0</v>
      </c>
      <c r="R83" s="256">
        <f t="shared" si="66"/>
        <v>0</v>
      </c>
      <c r="S83" s="256">
        <f t="shared" si="66"/>
        <v>0</v>
      </c>
      <c r="T83" s="256">
        <f t="shared" si="66"/>
        <v>0</v>
      </c>
      <c r="U83" s="256">
        <f t="shared" si="66"/>
        <v>0</v>
      </c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</row>
    <row r="84" spans="1:36" s="61" customFormat="1" ht="15.95" customHeight="1" x14ac:dyDescent="0.3">
      <c r="A84" s="68"/>
      <c r="B84" s="68"/>
      <c r="C84" s="69"/>
      <c r="D84" s="68">
        <v>32952</v>
      </c>
      <c r="E84" s="276" t="s">
        <v>160</v>
      </c>
      <c r="H84" s="257">
        <f t="shared" si="52"/>
        <v>0</v>
      </c>
      <c r="I84" s="258"/>
      <c r="J84" s="258"/>
      <c r="K84" s="258"/>
      <c r="L84" s="258"/>
      <c r="M84" s="258"/>
      <c r="N84" s="258"/>
      <c r="O84" s="257">
        <f t="shared" ref="O84:O89" si="67">SUM(P84:U84)</f>
        <v>0</v>
      </c>
      <c r="P84" s="258"/>
      <c r="Q84" s="258"/>
      <c r="R84" s="258"/>
      <c r="S84" s="258"/>
      <c r="T84" s="258"/>
      <c r="U84" s="258"/>
    </row>
    <row r="85" spans="1:36" s="61" customFormat="1" ht="15.95" customHeight="1" x14ac:dyDescent="0.3">
      <c r="A85" s="68"/>
      <c r="B85" s="68"/>
      <c r="C85" s="69"/>
      <c r="D85" s="68">
        <v>32953</v>
      </c>
      <c r="E85" s="276" t="s">
        <v>161</v>
      </c>
      <c r="H85" s="257">
        <f t="shared" si="52"/>
        <v>0</v>
      </c>
      <c r="I85" s="258"/>
      <c r="J85" s="258"/>
      <c r="K85" s="258"/>
      <c r="L85" s="258"/>
      <c r="M85" s="258"/>
      <c r="N85" s="258"/>
      <c r="O85" s="257">
        <f t="shared" si="67"/>
        <v>0</v>
      </c>
      <c r="P85" s="258"/>
      <c r="Q85" s="258"/>
      <c r="R85" s="258"/>
      <c r="S85" s="258"/>
      <c r="T85" s="258"/>
      <c r="U85" s="258"/>
    </row>
    <row r="86" spans="1:36" s="67" customFormat="1" ht="15.95" customHeight="1" x14ac:dyDescent="0.3">
      <c r="A86" s="65"/>
      <c r="B86" s="65"/>
      <c r="C86" s="65">
        <v>3299</v>
      </c>
      <c r="D86" s="65"/>
      <c r="E86" s="274" t="s">
        <v>114</v>
      </c>
      <c r="F86" s="66">
        <f>SUM(F87)</f>
        <v>0</v>
      </c>
      <c r="G86" s="72">
        <f>SUM(G87)</f>
        <v>0</v>
      </c>
      <c r="H86" s="255">
        <f t="shared" si="52"/>
        <v>231</v>
      </c>
      <c r="I86" s="256">
        <f t="shared" ref="I86:U86" si="68">SUM(I87)</f>
        <v>0</v>
      </c>
      <c r="J86" s="256">
        <f t="shared" si="68"/>
        <v>0</v>
      </c>
      <c r="K86" s="256">
        <f t="shared" si="68"/>
        <v>231</v>
      </c>
      <c r="L86" s="256">
        <f t="shared" si="68"/>
        <v>0</v>
      </c>
      <c r="M86" s="256">
        <f t="shared" si="68"/>
        <v>0</v>
      </c>
      <c r="N86" s="256">
        <f t="shared" si="68"/>
        <v>0</v>
      </c>
      <c r="O86" s="255">
        <f t="shared" si="67"/>
        <v>350</v>
      </c>
      <c r="P86" s="256">
        <f t="shared" si="68"/>
        <v>0</v>
      </c>
      <c r="Q86" s="256">
        <f t="shared" si="68"/>
        <v>0</v>
      </c>
      <c r="R86" s="256">
        <f t="shared" si="68"/>
        <v>350</v>
      </c>
      <c r="S86" s="256">
        <f t="shared" si="68"/>
        <v>0</v>
      </c>
      <c r="T86" s="256">
        <f t="shared" si="68"/>
        <v>0</v>
      </c>
      <c r="U86" s="256">
        <f t="shared" si="68"/>
        <v>0</v>
      </c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</row>
    <row r="87" spans="1:36" s="61" customFormat="1" ht="15.95" customHeight="1" x14ac:dyDescent="0.3">
      <c r="A87" s="68"/>
      <c r="B87" s="68"/>
      <c r="C87" s="69"/>
      <c r="D87" s="68">
        <v>32999</v>
      </c>
      <c r="E87" s="276" t="s">
        <v>114</v>
      </c>
      <c r="H87" s="257">
        <f t="shared" si="52"/>
        <v>231</v>
      </c>
      <c r="I87" s="258"/>
      <c r="J87" s="258"/>
      <c r="K87" s="258">
        <v>231</v>
      </c>
      <c r="L87" s="259"/>
      <c r="M87" s="259"/>
      <c r="N87" s="258"/>
      <c r="O87" s="257">
        <f t="shared" si="67"/>
        <v>350</v>
      </c>
      <c r="P87" s="258"/>
      <c r="Q87" s="258"/>
      <c r="R87" s="258">
        <v>350</v>
      </c>
      <c r="S87" s="259"/>
      <c r="T87" s="259"/>
      <c r="U87" s="258"/>
    </row>
    <row r="88" spans="1:36" s="75" customFormat="1" ht="15.95" customHeight="1" x14ac:dyDescent="0.3">
      <c r="A88" s="58">
        <v>34</v>
      </c>
      <c r="B88" s="58"/>
      <c r="C88" s="58"/>
      <c r="D88" s="58"/>
      <c r="E88" s="272" t="s">
        <v>57</v>
      </c>
      <c r="F88" s="73">
        <f>F89</f>
        <v>0</v>
      </c>
      <c r="G88" s="74">
        <f>G89</f>
        <v>0</v>
      </c>
      <c r="H88" s="260">
        <f t="shared" si="52"/>
        <v>730</v>
      </c>
      <c r="I88" s="261">
        <f t="shared" ref="I88:U89" si="69">I89</f>
        <v>730</v>
      </c>
      <c r="J88" s="261">
        <f t="shared" si="69"/>
        <v>0</v>
      </c>
      <c r="K88" s="261">
        <f t="shared" si="69"/>
        <v>0</v>
      </c>
      <c r="L88" s="261">
        <f t="shared" si="69"/>
        <v>0</v>
      </c>
      <c r="M88" s="261">
        <f t="shared" si="69"/>
        <v>0</v>
      </c>
      <c r="N88" s="261">
        <f t="shared" si="69"/>
        <v>0</v>
      </c>
      <c r="O88" s="260">
        <f t="shared" si="67"/>
        <v>730</v>
      </c>
      <c r="P88" s="261">
        <f t="shared" si="69"/>
        <v>730</v>
      </c>
      <c r="Q88" s="261">
        <f t="shared" si="69"/>
        <v>0</v>
      </c>
      <c r="R88" s="261">
        <f t="shared" si="69"/>
        <v>0</v>
      </c>
      <c r="S88" s="261">
        <f t="shared" si="69"/>
        <v>0</v>
      </c>
      <c r="T88" s="261">
        <f t="shared" si="69"/>
        <v>0</v>
      </c>
      <c r="U88" s="261">
        <f t="shared" si="69"/>
        <v>0</v>
      </c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</row>
    <row r="89" spans="1:36" s="63" customFormat="1" ht="15.95" customHeight="1" x14ac:dyDescent="0.3">
      <c r="A89" s="62"/>
      <c r="B89" s="62">
        <v>343</v>
      </c>
      <c r="C89" s="62"/>
      <c r="D89" s="62"/>
      <c r="E89" s="273" t="s">
        <v>120</v>
      </c>
      <c r="F89" s="76"/>
      <c r="G89" s="77"/>
      <c r="H89" s="262">
        <f t="shared" si="52"/>
        <v>730</v>
      </c>
      <c r="I89" s="263">
        <f>I90</f>
        <v>730</v>
      </c>
      <c r="J89" s="263">
        <f t="shared" si="69"/>
        <v>0</v>
      </c>
      <c r="K89" s="263">
        <f t="shared" si="69"/>
        <v>0</v>
      </c>
      <c r="L89" s="263">
        <f t="shared" si="69"/>
        <v>0</v>
      </c>
      <c r="M89" s="263">
        <f t="shared" si="69"/>
        <v>0</v>
      </c>
      <c r="N89" s="263">
        <f t="shared" si="69"/>
        <v>0</v>
      </c>
      <c r="O89" s="262">
        <f t="shared" si="67"/>
        <v>730</v>
      </c>
      <c r="P89" s="263">
        <f>P90</f>
        <v>730</v>
      </c>
      <c r="Q89" s="263">
        <f t="shared" si="69"/>
        <v>0</v>
      </c>
      <c r="R89" s="263">
        <f t="shared" si="69"/>
        <v>0</v>
      </c>
      <c r="S89" s="263">
        <f t="shared" si="69"/>
        <v>0</v>
      </c>
      <c r="T89" s="263">
        <f t="shared" si="69"/>
        <v>0</v>
      </c>
      <c r="U89" s="263">
        <f t="shared" si="69"/>
        <v>0</v>
      </c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</row>
    <row r="90" spans="1:36" s="67" customFormat="1" ht="15.95" customHeight="1" x14ac:dyDescent="0.3">
      <c r="A90" s="65"/>
      <c r="B90" s="65"/>
      <c r="C90" s="65">
        <v>3431</v>
      </c>
      <c r="D90" s="65"/>
      <c r="E90" s="274" t="s">
        <v>121</v>
      </c>
      <c r="F90" s="66"/>
      <c r="G90" s="72"/>
      <c r="H90" s="255">
        <f t="shared" ref="H90:N90" si="70">SUM(H91:H92)</f>
        <v>730</v>
      </c>
      <c r="I90" s="256">
        <f t="shared" si="70"/>
        <v>730</v>
      </c>
      <c r="J90" s="256">
        <f t="shared" si="70"/>
        <v>0</v>
      </c>
      <c r="K90" s="256">
        <f t="shared" si="70"/>
        <v>0</v>
      </c>
      <c r="L90" s="256">
        <f t="shared" si="70"/>
        <v>0</v>
      </c>
      <c r="M90" s="256">
        <f t="shared" si="70"/>
        <v>0</v>
      </c>
      <c r="N90" s="256">
        <f t="shared" si="70"/>
        <v>0</v>
      </c>
      <c r="O90" s="255">
        <f t="shared" ref="O90:U90" si="71">SUM(O91:O92)</f>
        <v>730</v>
      </c>
      <c r="P90" s="256">
        <f t="shared" si="71"/>
        <v>730</v>
      </c>
      <c r="Q90" s="256">
        <f t="shared" si="71"/>
        <v>0</v>
      </c>
      <c r="R90" s="256">
        <f t="shared" si="71"/>
        <v>0</v>
      </c>
      <c r="S90" s="256">
        <f t="shared" si="71"/>
        <v>0</v>
      </c>
      <c r="T90" s="256">
        <f t="shared" si="71"/>
        <v>0</v>
      </c>
      <c r="U90" s="256">
        <f t="shared" si="71"/>
        <v>0</v>
      </c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</row>
    <row r="91" spans="1:36" s="61" customFormat="1" ht="15.95" customHeight="1" x14ac:dyDescent="0.3">
      <c r="A91" s="68"/>
      <c r="B91" s="68"/>
      <c r="C91" s="69"/>
      <c r="D91" s="68">
        <v>34311</v>
      </c>
      <c r="E91" s="276" t="s">
        <v>122</v>
      </c>
      <c r="H91" s="257">
        <f t="shared" si="52"/>
        <v>730</v>
      </c>
      <c r="I91" s="258">
        <v>730</v>
      </c>
      <c r="J91" s="258"/>
      <c r="K91" s="258"/>
      <c r="L91" s="258"/>
      <c r="M91" s="258"/>
      <c r="N91" s="258"/>
      <c r="O91" s="257">
        <f t="shared" ref="O91:O92" si="72">SUM(P91:U91)</f>
        <v>730</v>
      </c>
      <c r="P91" s="258">
        <v>730</v>
      </c>
      <c r="Q91" s="258"/>
      <c r="R91" s="258"/>
      <c r="S91" s="258"/>
      <c r="T91" s="258"/>
      <c r="U91" s="258"/>
    </row>
    <row r="92" spans="1:36" s="61" customFormat="1" ht="15.95" customHeight="1" x14ac:dyDescent="0.3">
      <c r="A92" s="68"/>
      <c r="B92" s="68"/>
      <c r="C92" s="69"/>
      <c r="D92" s="68">
        <v>34312</v>
      </c>
      <c r="E92" s="276" t="s">
        <v>162</v>
      </c>
      <c r="H92" s="257">
        <f t="shared" si="52"/>
        <v>0</v>
      </c>
      <c r="I92" s="258"/>
      <c r="J92" s="258"/>
      <c r="K92" s="258"/>
      <c r="L92" s="258"/>
      <c r="M92" s="258"/>
      <c r="N92" s="258"/>
      <c r="O92" s="257">
        <f t="shared" si="72"/>
        <v>0</v>
      </c>
      <c r="P92" s="258"/>
      <c r="Q92" s="258"/>
      <c r="R92" s="258"/>
      <c r="S92" s="258"/>
      <c r="T92" s="258"/>
      <c r="U92" s="258"/>
    </row>
    <row r="93" spans="1:36" s="61" customFormat="1" ht="18.75" x14ac:dyDescent="0.25">
      <c r="A93" s="134">
        <v>4</v>
      </c>
      <c r="B93" s="134"/>
      <c r="C93" s="134"/>
      <c r="D93" s="134"/>
      <c r="E93" s="278"/>
      <c r="F93" s="135"/>
      <c r="G93" s="135"/>
      <c r="H93" s="249">
        <f>H94</f>
        <v>22930</v>
      </c>
      <c r="I93" s="250">
        <f>I94</f>
        <v>8500</v>
      </c>
      <c r="J93" s="250">
        <f t="shared" ref="J93:N93" si="73">J94</f>
        <v>0</v>
      </c>
      <c r="K93" s="250">
        <f t="shared" si="73"/>
        <v>530</v>
      </c>
      <c r="L93" s="250">
        <f t="shared" si="73"/>
        <v>13900</v>
      </c>
      <c r="M93" s="250">
        <f t="shared" si="73"/>
        <v>0</v>
      </c>
      <c r="N93" s="250">
        <f t="shared" si="73"/>
        <v>0</v>
      </c>
      <c r="O93" s="249">
        <f>O94</f>
        <v>22730</v>
      </c>
      <c r="P93" s="250">
        <f>P94</f>
        <v>8500</v>
      </c>
      <c r="Q93" s="250">
        <f t="shared" ref="Q93:U93" si="74">Q94</f>
        <v>0</v>
      </c>
      <c r="R93" s="250">
        <f t="shared" si="74"/>
        <v>530</v>
      </c>
      <c r="S93" s="250">
        <f t="shared" si="74"/>
        <v>13700</v>
      </c>
      <c r="T93" s="250">
        <f t="shared" si="74"/>
        <v>0</v>
      </c>
      <c r="U93" s="250">
        <f t="shared" si="74"/>
        <v>0</v>
      </c>
    </row>
    <row r="94" spans="1:36" s="75" customFormat="1" ht="18.75" x14ac:dyDescent="0.3">
      <c r="A94" s="58">
        <v>42</v>
      </c>
      <c r="B94" s="58"/>
      <c r="C94" s="58"/>
      <c r="D94" s="58"/>
      <c r="E94" s="272" t="s">
        <v>123</v>
      </c>
      <c r="F94" s="73">
        <f>F95</f>
        <v>0</v>
      </c>
      <c r="G94" s="74">
        <f>G95</f>
        <v>0</v>
      </c>
      <c r="H94" s="260">
        <f t="shared" si="52"/>
        <v>22930</v>
      </c>
      <c r="I94" s="261">
        <f>I95+I101+I105</f>
        <v>8500</v>
      </c>
      <c r="J94" s="261">
        <f>J95+J101+J105</f>
        <v>0</v>
      </c>
      <c r="K94" s="261">
        <f>K95+K101+K105</f>
        <v>530</v>
      </c>
      <c r="L94" s="261">
        <f>L95+L101+L105</f>
        <v>13900</v>
      </c>
      <c r="M94" s="261">
        <f>M95</f>
        <v>0</v>
      </c>
      <c r="N94" s="261">
        <f>N95</f>
        <v>0</v>
      </c>
      <c r="O94" s="260">
        <f t="shared" ref="O94:O107" si="75">SUM(P94:U94)</f>
        <v>22730</v>
      </c>
      <c r="P94" s="261">
        <f>P95+P101+P105</f>
        <v>8500</v>
      </c>
      <c r="Q94" s="261">
        <f>Q95+Q101+Q105</f>
        <v>0</v>
      </c>
      <c r="R94" s="261">
        <f>R95+R101+R105</f>
        <v>530</v>
      </c>
      <c r="S94" s="261">
        <f>S95+S101+S105</f>
        <v>13700</v>
      </c>
      <c r="T94" s="261">
        <f>T95</f>
        <v>0</v>
      </c>
      <c r="U94" s="261">
        <f>U95</f>
        <v>0</v>
      </c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</row>
    <row r="95" spans="1:36" s="63" customFormat="1" ht="18.75" x14ac:dyDescent="0.3">
      <c r="A95" s="62"/>
      <c r="B95" s="62">
        <v>422</v>
      </c>
      <c r="C95" s="62"/>
      <c r="D95" s="62"/>
      <c r="E95" s="273" t="s">
        <v>124</v>
      </c>
      <c r="F95" s="76"/>
      <c r="G95" s="77"/>
      <c r="H95" s="262">
        <f t="shared" si="52"/>
        <v>1164</v>
      </c>
      <c r="I95" s="263">
        <f t="shared" ref="I95:N95" si="76">I96+I99</f>
        <v>700</v>
      </c>
      <c r="J95" s="263">
        <f t="shared" si="76"/>
        <v>0</v>
      </c>
      <c r="K95" s="263">
        <f t="shared" si="76"/>
        <v>464</v>
      </c>
      <c r="L95" s="263">
        <f t="shared" si="76"/>
        <v>0</v>
      </c>
      <c r="M95" s="263">
        <f t="shared" si="76"/>
        <v>0</v>
      </c>
      <c r="N95" s="263">
        <f t="shared" si="76"/>
        <v>0</v>
      </c>
      <c r="O95" s="262">
        <f t="shared" si="75"/>
        <v>2364</v>
      </c>
      <c r="P95" s="263">
        <f t="shared" ref="P95:U95" si="77">P96+P99</f>
        <v>700</v>
      </c>
      <c r="Q95" s="263">
        <f t="shared" si="77"/>
        <v>0</v>
      </c>
      <c r="R95" s="263">
        <f t="shared" si="77"/>
        <v>464</v>
      </c>
      <c r="S95" s="263">
        <f t="shared" si="77"/>
        <v>1200</v>
      </c>
      <c r="T95" s="263">
        <f t="shared" si="77"/>
        <v>0</v>
      </c>
      <c r="U95" s="263">
        <f t="shared" si="77"/>
        <v>0</v>
      </c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</row>
    <row r="96" spans="1:36" s="67" customFormat="1" ht="18.75" x14ac:dyDescent="0.3">
      <c r="A96" s="65"/>
      <c r="B96" s="65"/>
      <c r="C96" s="65">
        <v>4221</v>
      </c>
      <c r="D96" s="65"/>
      <c r="E96" s="274" t="s">
        <v>125</v>
      </c>
      <c r="H96" s="264">
        <f t="shared" si="52"/>
        <v>1098</v>
      </c>
      <c r="I96" s="265">
        <f t="shared" ref="I96:N96" si="78">SUM(I97:I98)</f>
        <v>700</v>
      </c>
      <c r="J96" s="265">
        <f t="shared" si="78"/>
        <v>0</v>
      </c>
      <c r="K96" s="265">
        <f t="shared" si="78"/>
        <v>398</v>
      </c>
      <c r="L96" s="256">
        <f t="shared" si="78"/>
        <v>0</v>
      </c>
      <c r="M96" s="256">
        <f t="shared" si="78"/>
        <v>0</v>
      </c>
      <c r="N96" s="256">
        <f t="shared" si="78"/>
        <v>0</v>
      </c>
      <c r="O96" s="264">
        <f t="shared" si="75"/>
        <v>2298</v>
      </c>
      <c r="P96" s="265">
        <f t="shared" ref="P96:U96" si="79">SUM(P97:P98)</f>
        <v>700</v>
      </c>
      <c r="Q96" s="265">
        <f t="shared" si="79"/>
        <v>0</v>
      </c>
      <c r="R96" s="265">
        <f t="shared" si="79"/>
        <v>398</v>
      </c>
      <c r="S96" s="256">
        <f t="shared" si="79"/>
        <v>1200</v>
      </c>
      <c r="T96" s="256">
        <f t="shared" si="79"/>
        <v>0</v>
      </c>
      <c r="U96" s="256">
        <f t="shared" si="79"/>
        <v>0</v>
      </c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</row>
    <row r="97" spans="1:36" s="61" customFormat="1" ht="18.75" x14ac:dyDescent="0.3">
      <c r="A97" s="68"/>
      <c r="B97" s="68"/>
      <c r="C97" s="69"/>
      <c r="D97" s="68">
        <v>42211</v>
      </c>
      <c r="E97" s="276" t="s">
        <v>126</v>
      </c>
      <c r="H97" s="266">
        <f t="shared" si="52"/>
        <v>265</v>
      </c>
      <c r="I97" s="267"/>
      <c r="J97" s="268"/>
      <c r="K97" s="268">
        <v>265</v>
      </c>
      <c r="L97" s="268"/>
      <c r="M97" s="268"/>
      <c r="N97" s="268"/>
      <c r="O97" s="266">
        <f t="shared" si="75"/>
        <v>1465</v>
      </c>
      <c r="P97" s="267"/>
      <c r="Q97" s="268"/>
      <c r="R97" s="268">
        <v>265</v>
      </c>
      <c r="S97" s="268">
        <v>1200</v>
      </c>
      <c r="T97" s="268"/>
      <c r="U97" s="268"/>
    </row>
    <row r="98" spans="1:36" s="61" customFormat="1" ht="18.75" x14ac:dyDescent="0.3">
      <c r="A98" s="68"/>
      <c r="B98" s="68"/>
      <c r="C98" s="69"/>
      <c r="D98" s="68">
        <v>42212</v>
      </c>
      <c r="E98" s="276" t="s">
        <v>127</v>
      </c>
      <c r="H98" s="266">
        <f t="shared" si="52"/>
        <v>833</v>
      </c>
      <c r="I98" s="267">
        <v>700</v>
      </c>
      <c r="J98" s="268"/>
      <c r="K98" s="268">
        <v>133</v>
      </c>
      <c r="L98" s="268"/>
      <c r="M98" s="268"/>
      <c r="N98" s="268"/>
      <c r="O98" s="266">
        <f t="shared" si="75"/>
        <v>833</v>
      </c>
      <c r="P98" s="267">
        <v>700</v>
      </c>
      <c r="Q98" s="268"/>
      <c r="R98" s="268">
        <v>133</v>
      </c>
      <c r="S98" s="268"/>
      <c r="T98" s="268"/>
      <c r="U98" s="268"/>
    </row>
    <row r="99" spans="1:36" s="67" customFormat="1" ht="18.75" x14ac:dyDescent="0.3">
      <c r="A99" s="65"/>
      <c r="B99" s="65"/>
      <c r="C99" s="65">
        <v>4227</v>
      </c>
      <c r="D99" s="65"/>
      <c r="E99" s="274" t="s">
        <v>128</v>
      </c>
      <c r="H99" s="264">
        <f t="shared" si="52"/>
        <v>66</v>
      </c>
      <c r="I99" s="265">
        <f t="shared" ref="I99:U99" si="80">I100</f>
        <v>0</v>
      </c>
      <c r="J99" s="265">
        <f t="shared" si="80"/>
        <v>0</v>
      </c>
      <c r="K99" s="265">
        <f t="shared" si="80"/>
        <v>66</v>
      </c>
      <c r="L99" s="265">
        <f t="shared" si="80"/>
        <v>0</v>
      </c>
      <c r="M99" s="265">
        <f t="shared" si="80"/>
        <v>0</v>
      </c>
      <c r="N99" s="265">
        <f t="shared" si="80"/>
        <v>0</v>
      </c>
      <c r="O99" s="264">
        <f t="shared" si="75"/>
        <v>66</v>
      </c>
      <c r="P99" s="265">
        <f t="shared" si="80"/>
        <v>0</v>
      </c>
      <c r="Q99" s="265">
        <f t="shared" si="80"/>
        <v>0</v>
      </c>
      <c r="R99" s="265">
        <f t="shared" si="80"/>
        <v>66</v>
      </c>
      <c r="S99" s="265">
        <f t="shared" si="80"/>
        <v>0</v>
      </c>
      <c r="T99" s="265">
        <f t="shared" si="80"/>
        <v>0</v>
      </c>
      <c r="U99" s="265">
        <f t="shared" si="80"/>
        <v>0</v>
      </c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</row>
    <row r="100" spans="1:36" s="61" customFormat="1" ht="18.75" x14ac:dyDescent="0.3">
      <c r="A100" s="68"/>
      <c r="B100" s="68"/>
      <c r="C100" s="69"/>
      <c r="D100" s="68">
        <v>42271</v>
      </c>
      <c r="E100" s="276" t="s">
        <v>129</v>
      </c>
      <c r="H100" s="266">
        <f t="shared" si="52"/>
        <v>66</v>
      </c>
      <c r="I100" s="267"/>
      <c r="J100" s="268"/>
      <c r="K100" s="268">
        <v>66</v>
      </c>
      <c r="L100" s="268"/>
      <c r="M100" s="268"/>
      <c r="N100" s="268"/>
      <c r="O100" s="266">
        <f t="shared" si="75"/>
        <v>66</v>
      </c>
      <c r="P100" s="267"/>
      <c r="Q100" s="268"/>
      <c r="R100" s="268">
        <v>66</v>
      </c>
      <c r="S100" s="268"/>
      <c r="T100" s="268"/>
      <c r="U100" s="268"/>
    </row>
    <row r="101" spans="1:36" s="63" customFormat="1" ht="18.75" x14ac:dyDescent="0.3">
      <c r="A101" s="62"/>
      <c r="B101" s="62">
        <v>424</v>
      </c>
      <c r="C101" s="62"/>
      <c r="D101" s="62"/>
      <c r="E101" s="277" t="s">
        <v>130</v>
      </c>
      <c r="H101" s="262">
        <f t="shared" si="52"/>
        <v>21366</v>
      </c>
      <c r="I101" s="263">
        <f t="shared" ref="I101:U101" si="81">I102</f>
        <v>7800</v>
      </c>
      <c r="J101" s="263">
        <f t="shared" si="81"/>
        <v>0</v>
      </c>
      <c r="K101" s="263">
        <f t="shared" si="81"/>
        <v>66</v>
      </c>
      <c r="L101" s="263">
        <f t="shared" si="81"/>
        <v>13500</v>
      </c>
      <c r="M101" s="263">
        <f t="shared" si="81"/>
        <v>0</v>
      </c>
      <c r="N101" s="263">
        <f t="shared" si="81"/>
        <v>0</v>
      </c>
      <c r="O101" s="262">
        <f t="shared" si="75"/>
        <v>20166</v>
      </c>
      <c r="P101" s="263">
        <f t="shared" si="81"/>
        <v>7800</v>
      </c>
      <c r="Q101" s="263">
        <f t="shared" si="81"/>
        <v>0</v>
      </c>
      <c r="R101" s="263">
        <f t="shared" si="81"/>
        <v>66</v>
      </c>
      <c r="S101" s="263">
        <f t="shared" si="81"/>
        <v>12300</v>
      </c>
      <c r="T101" s="263">
        <f t="shared" si="81"/>
        <v>0</v>
      </c>
      <c r="U101" s="263">
        <f t="shared" si="81"/>
        <v>0</v>
      </c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</row>
    <row r="102" spans="1:36" s="67" customFormat="1" ht="18.75" x14ac:dyDescent="0.3">
      <c r="A102" s="65"/>
      <c r="B102" s="65"/>
      <c r="C102" s="65">
        <v>4241</v>
      </c>
      <c r="D102" s="65"/>
      <c r="E102" s="279" t="s">
        <v>131</v>
      </c>
      <c r="H102" s="264">
        <f t="shared" si="52"/>
        <v>21366</v>
      </c>
      <c r="I102" s="269">
        <f>SUM(I103:I104)</f>
        <v>7800</v>
      </c>
      <c r="J102" s="269">
        <f t="shared" ref="J102:N102" si="82">SUM(J103:J104)</f>
        <v>0</v>
      </c>
      <c r="K102" s="269">
        <f t="shared" si="82"/>
        <v>66</v>
      </c>
      <c r="L102" s="269">
        <f t="shared" si="82"/>
        <v>13500</v>
      </c>
      <c r="M102" s="269">
        <f t="shared" si="82"/>
        <v>0</v>
      </c>
      <c r="N102" s="269">
        <f t="shared" si="82"/>
        <v>0</v>
      </c>
      <c r="O102" s="264">
        <f t="shared" si="75"/>
        <v>20166</v>
      </c>
      <c r="P102" s="269">
        <f>SUM(P103:P104)</f>
        <v>7800</v>
      </c>
      <c r="Q102" s="269">
        <f t="shared" ref="Q102:U102" si="83">SUM(Q103:Q104)</f>
        <v>0</v>
      </c>
      <c r="R102" s="269">
        <f t="shared" si="83"/>
        <v>66</v>
      </c>
      <c r="S102" s="269">
        <f t="shared" si="83"/>
        <v>12300</v>
      </c>
      <c r="T102" s="269">
        <f t="shared" si="83"/>
        <v>0</v>
      </c>
      <c r="U102" s="269">
        <f t="shared" si="83"/>
        <v>0</v>
      </c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</row>
    <row r="103" spans="1:36" s="61" customFormat="1" ht="18.75" x14ac:dyDescent="0.3">
      <c r="A103" s="68"/>
      <c r="B103" s="68"/>
      <c r="C103" s="69"/>
      <c r="D103" s="68">
        <v>42411</v>
      </c>
      <c r="E103" s="276" t="s">
        <v>131</v>
      </c>
      <c r="H103" s="266">
        <f t="shared" si="52"/>
        <v>15366</v>
      </c>
      <c r="I103" s="267">
        <v>7800</v>
      </c>
      <c r="J103" s="268"/>
      <c r="K103" s="268">
        <v>66</v>
      </c>
      <c r="L103" s="268">
        <v>7500</v>
      </c>
      <c r="M103" s="268"/>
      <c r="N103" s="268"/>
      <c r="O103" s="266">
        <f t="shared" si="75"/>
        <v>13166</v>
      </c>
      <c r="P103" s="267">
        <v>7800</v>
      </c>
      <c r="Q103" s="268"/>
      <c r="R103" s="268">
        <v>66</v>
      </c>
      <c r="S103" s="268">
        <v>5300</v>
      </c>
      <c r="T103" s="268"/>
      <c r="U103" s="268"/>
    </row>
    <row r="104" spans="1:36" s="61" customFormat="1" ht="18.75" x14ac:dyDescent="0.3">
      <c r="A104" s="68"/>
      <c r="B104" s="68"/>
      <c r="C104" s="69"/>
      <c r="D104" s="68">
        <v>42411</v>
      </c>
      <c r="E104" s="276" t="s">
        <v>163</v>
      </c>
      <c r="H104" s="266">
        <f t="shared" si="52"/>
        <v>6000</v>
      </c>
      <c r="I104" s="267"/>
      <c r="J104" s="268"/>
      <c r="K104" s="268"/>
      <c r="L104" s="268">
        <v>6000</v>
      </c>
      <c r="M104" s="268"/>
      <c r="N104" s="268"/>
      <c r="O104" s="266">
        <f t="shared" si="75"/>
        <v>7000</v>
      </c>
      <c r="P104" s="267"/>
      <c r="Q104" s="268"/>
      <c r="R104" s="268"/>
      <c r="S104" s="268">
        <v>7000</v>
      </c>
      <c r="T104" s="268"/>
      <c r="U104" s="268"/>
    </row>
    <row r="105" spans="1:36" s="63" customFormat="1" ht="18.75" x14ac:dyDescent="0.3">
      <c r="A105" s="62"/>
      <c r="B105" s="62">
        <v>426</v>
      </c>
      <c r="C105" s="62"/>
      <c r="D105" s="62"/>
      <c r="E105" s="277" t="s">
        <v>132</v>
      </c>
      <c r="H105" s="262">
        <f t="shared" si="52"/>
        <v>400</v>
      </c>
      <c r="I105" s="263">
        <f t="shared" ref="I105:U106" si="84">I106</f>
        <v>0</v>
      </c>
      <c r="J105" s="263">
        <f t="shared" si="84"/>
        <v>0</v>
      </c>
      <c r="K105" s="263">
        <f t="shared" si="84"/>
        <v>0</v>
      </c>
      <c r="L105" s="263">
        <f t="shared" si="84"/>
        <v>400</v>
      </c>
      <c r="M105" s="263">
        <f t="shared" si="84"/>
        <v>0</v>
      </c>
      <c r="N105" s="263">
        <f t="shared" si="84"/>
        <v>0</v>
      </c>
      <c r="O105" s="262">
        <f t="shared" si="75"/>
        <v>200</v>
      </c>
      <c r="P105" s="263">
        <f t="shared" si="84"/>
        <v>0</v>
      </c>
      <c r="Q105" s="263">
        <f t="shared" si="84"/>
        <v>0</v>
      </c>
      <c r="R105" s="263">
        <f t="shared" si="84"/>
        <v>0</v>
      </c>
      <c r="S105" s="263">
        <f t="shared" si="84"/>
        <v>200</v>
      </c>
      <c r="T105" s="263">
        <f t="shared" si="84"/>
        <v>0</v>
      </c>
      <c r="U105" s="263">
        <f t="shared" si="84"/>
        <v>0</v>
      </c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</row>
    <row r="106" spans="1:36" s="67" customFormat="1" ht="18.75" x14ac:dyDescent="0.3">
      <c r="A106" s="65"/>
      <c r="B106" s="65"/>
      <c r="C106" s="65">
        <v>4263</v>
      </c>
      <c r="D106" s="65"/>
      <c r="E106" s="279" t="s">
        <v>133</v>
      </c>
      <c r="H106" s="264">
        <f t="shared" si="52"/>
        <v>400</v>
      </c>
      <c r="I106" s="269">
        <f t="shared" si="84"/>
        <v>0</v>
      </c>
      <c r="J106" s="269">
        <f t="shared" si="84"/>
        <v>0</v>
      </c>
      <c r="K106" s="269">
        <f t="shared" si="84"/>
        <v>0</v>
      </c>
      <c r="L106" s="269">
        <f t="shared" si="84"/>
        <v>400</v>
      </c>
      <c r="M106" s="269">
        <f t="shared" si="84"/>
        <v>0</v>
      </c>
      <c r="N106" s="269">
        <f t="shared" si="84"/>
        <v>0</v>
      </c>
      <c r="O106" s="264">
        <f t="shared" si="75"/>
        <v>200</v>
      </c>
      <c r="P106" s="269">
        <f t="shared" si="84"/>
        <v>0</v>
      </c>
      <c r="Q106" s="269">
        <f t="shared" si="84"/>
        <v>0</v>
      </c>
      <c r="R106" s="269">
        <f t="shared" si="84"/>
        <v>0</v>
      </c>
      <c r="S106" s="269">
        <f t="shared" si="84"/>
        <v>200</v>
      </c>
      <c r="T106" s="269">
        <f t="shared" si="84"/>
        <v>0</v>
      </c>
      <c r="U106" s="269">
        <f t="shared" si="84"/>
        <v>0</v>
      </c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</row>
    <row r="107" spans="1:36" s="61" customFormat="1" ht="18.75" x14ac:dyDescent="0.3">
      <c r="A107" s="68"/>
      <c r="B107" s="68"/>
      <c r="C107" s="69"/>
      <c r="D107" s="68">
        <v>42632</v>
      </c>
      <c r="E107" s="276" t="s">
        <v>134</v>
      </c>
      <c r="H107" s="266">
        <f t="shared" si="52"/>
        <v>400</v>
      </c>
      <c r="I107" s="267"/>
      <c r="J107" s="268"/>
      <c r="K107" s="268"/>
      <c r="L107" s="268">
        <v>400</v>
      </c>
      <c r="M107" s="268"/>
      <c r="N107" s="268"/>
      <c r="O107" s="266">
        <f t="shared" si="75"/>
        <v>200</v>
      </c>
      <c r="P107" s="267"/>
      <c r="Q107" s="268"/>
      <c r="R107" s="268"/>
      <c r="S107" s="268">
        <v>200</v>
      </c>
      <c r="T107" s="268"/>
      <c r="U107" s="268"/>
    </row>
    <row r="108" spans="1:36" x14ac:dyDescent="0.2"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</row>
    <row r="109" spans="1:36" ht="7.5" customHeight="1" x14ac:dyDescent="0.2"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</row>
    <row r="110" spans="1:36" x14ac:dyDescent="0.2">
      <c r="A110" s="80" t="str">
        <f>SAŽETAK!A38</f>
        <v>Zabok, 16.02.2024.</v>
      </c>
      <c r="B110" s="80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</row>
    <row r="111" spans="1:36" x14ac:dyDescent="0.2">
      <c r="A111" s="80"/>
      <c r="B111" s="80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</row>
    <row r="112" spans="1:36" x14ac:dyDescent="0.2"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</row>
    <row r="113" spans="8:36" x14ac:dyDescent="0.2"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</row>
    <row r="114" spans="8:36" x14ac:dyDescent="0.2"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</row>
    <row r="115" spans="8:36" x14ac:dyDescent="0.2"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</row>
    <row r="116" spans="8:36" x14ac:dyDescent="0.2"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</row>
    <row r="117" spans="8:36" x14ac:dyDescent="0.2"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</row>
    <row r="118" spans="8:36" x14ac:dyDescent="0.2"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</row>
    <row r="119" spans="8:36" x14ac:dyDescent="0.2"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</row>
    <row r="120" spans="8:36" x14ac:dyDescent="0.2"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</row>
    <row r="121" spans="8:36" x14ac:dyDescent="0.2"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</row>
    <row r="122" spans="8:36" x14ac:dyDescent="0.2"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</row>
    <row r="123" spans="8:36" x14ac:dyDescent="0.2"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</row>
    <row r="124" spans="8:36" x14ac:dyDescent="0.2"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</row>
    <row r="125" spans="8:36" x14ac:dyDescent="0.2"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</row>
    <row r="126" spans="8:36" x14ac:dyDescent="0.2"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</row>
    <row r="127" spans="8:36" x14ac:dyDescent="0.2"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</row>
    <row r="128" spans="8:36" x14ac:dyDescent="0.2"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</row>
    <row r="129" spans="8:36" x14ac:dyDescent="0.2"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</row>
    <row r="130" spans="8:36" x14ac:dyDescent="0.2"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</row>
    <row r="131" spans="8:36" x14ac:dyDescent="0.2"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</row>
    <row r="132" spans="8:36" x14ac:dyDescent="0.2"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</row>
    <row r="133" spans="8:36" x14ac:dyDescent="0.2"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</row>
    <row r="134" spans="8:36" x14ac:dyDescent="0.2"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</row>
    <row r="135" spans="8:36" x14ac:dyDescent="0.2"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</row>
    <row r="136" spans="8:36" x14ac:dyDescent="0.2"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</row>
    <row r="137" spans="8:36" x14ac:dyDescent="0.2"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</row>
    <row r="138" spans="8:36" x14ac:dyDescent="0.2"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</row>
    <row r="139" spans="8:36" x14ac:dyDescent="0.2"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</row>
    <row r="140" spans="8:36" x14ac:dyDescent="0.2"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</row>
    <row r="141" spans="8:36" x14ac:dyDescent="0.2"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</row>
    <row r="142" spans="8:36" x14ac:dyDescent="0.2"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</row>
    <row r="143" spans="8:36" x14ac:dyDescent="0.2"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</row>
    <row r="144" spans="8:36" x14ac:dyDescent="0.2"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</row>
    <row r="145" spans="8:36" x14ac:dyDescent="0.2"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</row>
    <row r="146" spans="8:36" x14ac:dyDescent="0.2"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</row>
    <row r="147" spans="8:36" x14ac:dyDescent="0.2"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</row>
    <row r="148" spans="8:36" x14ac:dyDescent="0.2"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</row>
    <row r="149" spans="8:36" x14ac:dyDescent="0.2"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</row>
    <row r="150" spans="8:36" x14ac:dyDescent="0.2"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</row>
    <row r="151" spans="8:36" x14ac:dyDescent="0.2"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</row>
    <row r="152" spans="8:36" x14ac:dyDescent="0.2"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</row>
    <row r="153" spans="8:36" x14ac:dyDescent="0.2"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</row>
    <row r="154" spans="8:36" x14ac:dyDescent="0.2"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</row>
    <row r="155" spans="8:36" x14ac:dyDescent="0.2"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</row>
    <row r="156" spans="8:36" x14ac:dyDescent="0.2"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</row>
    <row r="157" spans="8:36" x14ac:dyDescent="0.2"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</row>
    <row r="158" spans="8:36" x14ac:dyDescent="0.2"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</row>
    <row r="159" spans="8:36" x14ac:dyDescent="0.2"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</row>
    <row r="160" spans="8:36" x14ac:dyDescent="0.2"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</row>
    <row r="161" spans="8:36" x14ac:dyDescent="0.2"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</row>
    <row r="162" spans="8:36" x14ac:dyDescent="0.2"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</row>
    <row r="163" spans="8:36" x14ac:dyDescent="0.2"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</row>
    <row r="164" spans="8:36" x14ac:dyDescent="0.2"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</row>
    <row r="165" spans="8:36" x14ac:dyDescent="0.2"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</row>
    <row r="166" spans="8:36" x14ac:dyDescent="0.2"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</row>
    <row r="167" spans="8:36" x14ac:dyDescent="0.2"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</row>
    <row r="168" spans="8:36" x14ac:dyDescent="0.2"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</row>
    <row r="169" spans="8:36" x14ac:dyDescent="0.2"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</row>
    <row r="170" spans="8:36" x14ac:dyDescent="0.2"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</row>
    <row r="171" spans="8:36" x14ac:dyDescent="0.2"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</row>
    <row r="172" spans="8:36" x14ac:dyDescent="0.2"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</row>
    <row r="173" spans="8:36" x14ac:dyDescent="0.2"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</row>
    <row r="174" spans="8:36" x14ac:dyDescent="0.2"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</row>
    <row r="175" spans="8:36" x14ac:dyDescent="0.2"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</row>
    <row r="176" spans="8:36" x14ac:dyDescent="0.2"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</row>
    <row r="177" spans="8:36" x14ac:dyDescent="0.2"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</row>
    <row r="178" spans="8:36" x14ac:dyDescent="0.2"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</row>
    <row r="179" spans="8:36" x14ac:dyDescent="0.2"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</row>
    <row r="180" spans="8:36" x14ac:dyDescent="0.2"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</row>
    <row r="181" spans="8:36" x14ac:dyDescent="0.2"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</row>
    <row r="182" spans="8:36" x14ac:dyDescent="0.2"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</row>
    <row r="183" spans="8:36" x14ac:dyDescent="0.2"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</row>
    <row r="184" spans="8:36" x14ac:dyDescent="0.2"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</row>
    <row r="185" spans="8:36" x14ac:dyDescent="0.2"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</row>
    <row r="186" spans="8:36" x14ac:dyDescent="0.2"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</row>
    <row r="187" spans="8:36" x14ac:dyDescent="0.2"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</row>
    <row r="188" spans="8:36" x14ac:dyDescent="0.2"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</row>
    <row r="189" spans="8:36" x14ac:dyDescent="0.2"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</row>
    <row r="190" spans="8:36" x14ac:dyDescent="0.2"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</row>
    <row r="191" spans="8:36" x14ac:dyDescent="0.2"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</row>
    <row r="192" spans="8:36" x14ac:dyDescent="0.2"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</row>
    <row r="193" spans="8:36" x14ac:dyDescent="0.2"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</row>
    <row r="194" spans="8:36" x14ac:dyDescent="0.2"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</row>
    <row r="195" spans="8:36" x14ac:dyDescent="0.2"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</row>
    <row r="196" spans="8:36" x14ac:dyDescent="0.2"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</row>
    <row r="197" spans="8:36" x14ac:dyDescent="0.2"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</row>
    <row r="198" spans="8:36" x14ac:dyDescent="0.2"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</row>
    <row r="199" spans="8:36" x14ac:dyDescent="0.2"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</row>
    <row r="200" spans="8:36" x14ac:dyDescent="0.2"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</row>
    <row r="201" spans="8:36" x14ac:dyDescent="0.2"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</row>
    <row r="202" spans="8:36" x14ac:dyDescent="0.2"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</row>
    <row r="203" spans="8:36" x14ac:dyDescent="0.2"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</row>
    <row r="204" spans="8:36" x14ac:dyDescent="0.2"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</row>
    <row r="205" spans="8:36" x14ac:dyDescent="0.2"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</row>
    <row r="206" spans="8:36" x14ac:dyDescent="0.2"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</row>
    <row r="207" spans="8:36" x14ac:dyDescent="0.2"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</row>
    <row r="208" spans="8:36" x14ac:dyDescent="0.2"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</row>
    <row r="209" spans="8:36" x14ac:dyDescent="0.2"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</row>
    <row r="210" spans="8:36" x14ac:dyDescent="0.2"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</row>
    <row r="211" spans="8:36" x14ac:dyDescent="0.2"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</row>
    <row r="212" spans="8:36" x14ac:dyDescent="0.2"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</row>
    <row r="213" spans="8:36" x14ac:dyDescent="0.2"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</row>
    <row r="214" spans="8:36" x14ac:dyDescent="0.2"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</row>
    <row r="215" spans="8:36" x14ac:dyDescent="0.2"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</row>
    <row r="216" spans="8:36" x14ac:dyDescent="0.2"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</row>
  </sheetData>
  <sheetProtection selectLockedCells="1" selectUnlockedCells="1"/>
  <mergeCells count="9">
    <mergeCell ref="O4:U4"/>
    <mergeCell ref="A2:U2"/>
    <mergeCell ref="A7:E7"/>
    <mergeCell ref="H4:N4"/>
    <mergeCell ref="A4:A5"/>
    <mergeCell ref="B4:B5"/>
    <mergeCell ref="C4:C5"/>
    <mergeCell ref="D4:D5"/>
    <mergeCell ref="E4:E5"/>
  </mergeCells>
  <pageMargins left="0.51181102362204722" right="0.31496062992125984" top="0.86614173228346458" bottom="0.86614173228346458" header="0.51181102362204722" footer="0.51181102362204722"/>
  <pageSetup paperSize="9" scale="68" firstPageNumber="0" orientation="landscape" horizontalDpi="300" verticalDpi="300" r:id="rId1"/>
  <headerFooter alignWithMargins="0">
    <oddHeader>&amp;LGRADSKA KNJIŽNICA KSAVER ŠANDOR GJALSKI
ZABOK</oddHeader>
    <oddFooter>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funkcijskoj kl</vt:lpstr>
      <vt:lpstr>Račun financiranja</vt:lpstr>
      <vt:lpstr>POSEBNI DIO </vt:lpstr>
      <vt:lpstr>Prihodi-POMOĆNA</vt:lpstr>
      <vt:lpstr>Rashodi-POMOĆNA</vt:lpstr>
      <vt:lpstr>Excel_BuiltIn_Print_Titles_5_1</vt:lpstr>
      <vt:lpstr>'Rashodi-POMOĆNA'!Ispis_naslova</vt:lpstr>
      <vt:lpstr>'POSEBNI DIO '!Podrucje_ispisa</vt:lpstr>
      <vt:lpstr>'Prihodi-POMOĆNA'!Podrucje_ispisa</vt:lpstr>
      <vt:lpstr>'Rashodi-POMOĆNA'!Podrucje_ispisa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2024-02-16T20:33:18Z</cp:lastPrinted>
  <dcterms:created xsi:type="dcterms:W3CDTF">2022-08-12T12:51:27Z</dcterms:created>
  <dcterms:modified xsi:type="dcterms:W3CDTF">2024-02-16T20:33:24Z</dcterms:modified>
</cp:coreProperties>
</file>